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8" sheetId="7" r:id="rId7"/>
    <sheet name="10" sheetId="8" r:id="rId8"/>
    <sheet name="11" sheetId="9" r:id="rId9"/>
    <sheet name="12" sheetId="10" r:id="rId10"/>
  </sheets>
  <definedNames>
    <definedName name="_xlnm._FilterDatabase" localSheetId="7" hidden="1">'10'!$A$12:$H$153</definedName>
    <definedName name="_xlnm._FilterDatabase" localSheetId="1" hidden="1">'2'!$A$11:$E$93</definedName>
    <definedName name="_xlnm._FilterDatabase" localSheetId="4" hidden="1">'5'!$A$10:$H$325</definedName>
    <definedName name="_xlnm._FilterDatabase" localSheetId="5" hidden="1">'6'!$A$11:$G$344</definedName>
  </definedNames>
  <calcPr fullCalcOnLoad="1"/>
</workbook>
</file>

<file path=xl/sharedStrings.xml><?xml version="1.0" encoding="utf-8"?>
<sst xmlns="http://schemas.openxmlformats.org/spreadsheetml/2006/main" count="4311" uniqueCount="1041">
  <si>
    <t>Доходы от передачи в аренду земельных участков,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</si>
  <si>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</si>
  <si>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</si>
  <si>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17</t>
  </si>
  <si>
    <t>Доходы от передачи в аренду земельных участков,  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РФ, а также доходы от продажи прав на заключение договоров аренды таких земельных участков.</t>
  </si>
  <si>
    <t>18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</si>
  <si>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</si>
  <si>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</si>
  <si>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</si>
  <si>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</si>
  <si>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</si>
  <si>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</si>
  <si>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    Проведение выборов в представительные органы муниципального образования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</si>
  <si>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</si>
  <si>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</si>
  <si>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</si>
  <si>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Выполнение других обязательств государства в области здравоохранения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</si>
  <si>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</si>
  <si>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</si>
  <si>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    Обеспечение деятельности подведомственных учреждений в части расходов за счет родительской платы</t>
  </si>
  <si>
    <t>4239911</t>
  </si>
  <si>
    <t xml:space="preserve">      Муниципальные целевые программы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</si>
  <si>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</si>
  <si>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</si>
  <si>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</si>
  <si>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</si>
  <si>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</si>
  <si>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</si>
  <si>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</si>
  <si>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</si>
  <si>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</si>
  <si>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</si>
  <si>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</si>
  <si>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</si>
  <si>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</si>
  <si>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</si>
  <si>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Другие вопросы в области физической культуры и спорта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</si>
  <si>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</si>
  <si>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</si>
  <si>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</si>
  <si>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Мероприятия по проведению оздоровительной кампании детей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</si>
  <si>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</si>
  <si>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</si>
  <si>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 xml:space="preserve">      Областная целевая программа "Развитие агропромышленного комплекса и сельских населенных пунктов Свердловской области" ("Уральская деревня") на 2012-2015 годы</t>
  </si>
  <si>
    <t>5250000</t>
  </si>
  <si>
    <t xml:space="preserve">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</si>
  <si>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>7952200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</si>
  <si>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</si>
  <si>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</si>
  <si>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</si>
  <si>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4219911</t>
  </si>
  <si>
    <t xml:space="preserve">        Программа "Развитие культуры и искусства в Камышловском муниципальном районе" на 2012 - 2015 годы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</si>
  <si>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</si>
  <si>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</si>
  <si>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</si>
  <si>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</si>
  <si>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    Областная целевая программа "Развитие агропромышленного комплекса и сельских населенных пунктов Свердловской области" ("Уральская деревня") на 2012-2015 годы</t>
  </si>
  <si>
    <t xml:space="preserve">  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</si>
  <si>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</si>
  <si>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</si>
  <si>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</si>
  <si>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</si>
  <si>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</si>
  <si>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</si>
  <si>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</si>
  <si>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</si>
  <si>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</si>
  <si>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</si>
  <si>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</si>
  <si>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</si>
  <si>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Межбюджетные трансферты на мероприятия по благоустройству</t>
  </si>
  <si>
    <t xml:space="preserve">          Капитальный ремонт и ремонт автомобильных дорог общего пользования местного значения населенных пунктов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</si>
  <si>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</si>
  <si>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Областная целевая программа "Энергосбережение  в Свердловской области" на 2011-2015 годы</t>
  </si>
  <si>
    <t xml:space="preserve">  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</si>
  <si>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Муниципальные целевые программы</t>
  </si>
  <si>
    <t xml:space="preserve">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</si>
  <si>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 xml:space="preserve">      Администрация муниципального района</t>
  </si>
  <si>
    <t xml:space="preserve">        НАЦИОНАЛЬНАЯ ЭКОНОМИКА</t>
  </si>
  <si>
    <t xml:space="preserve">          Другие вопросы в области национальной экономики</t>
  </si>
  <si>
    <t xml:space="preserve">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</si>
  <si>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</si>
  <si>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  ЖИЛИЩНО-КОММУНАЛЬНОЕ ХОЗЯЙСТВО</t>
  </si>
  <si>
    <t xml:space="preserve">          Жилищное хозяйство</t>
  </si>
  <si>
    <t xml:space="preserve">        СОЦИАЛЬНАЯ ПОЛИТИКА</t>
  </si>
  <si>
    <t xml:space="preserve">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</si>
  <si>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        Коммунальное хозяйство</t>
  </si>
  <si>
    <t xml:space="preserve">      Управление образования администрации  муниципального образования Камышловский муниципальный район</t>
  </si>
  <si>
    <t xml:space="preserve">        ОБРАЗОВАНИЕ</t>
  </si>
  <si>
    <t xml:space="preserve">          Дошкольное образование</t>
  </si>
  <si>
    <t xml:space="preserve">          Общее образование</t>
  </si>
  <si>
    <t xml:space="preserve">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</si>
  <si>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</si>
  <si>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Связь и информатика</t>
  </si>
  <si>
    <t xml:space="preserve">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</si>
  <si>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</si>
  <si>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Транспорт</t>
  </si>
  <si>
    <t xml:space="preserve">          Дорожное хозяйство, дорожные фонды</t>
  </si>
  <si>
    <t xml:space="preserve">    Программа "Подготовка документов территориального планирования Камышловского муниципального района на 2011-2013 годы"</t>
  </si>
  <si>
    <t xml:space="preserve">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</si>
  <si>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</si>
  <si>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НАЦИОНАЛЬНАЯ БЕЗОПАСНОСТЬ И ПРАВООХРАНИТЕЛЬНАЯ ДЕЯТЕЛЬНОСТЬ</t>
  </si>
  <si>
    <t xml:space="preserve">          Органы внутренних дел</t>
  </si>
  <si>
    <t xml:space="preserve">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</si>
  <si>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Программа "Развитие культуры и искусства в Камышловском муниципальном районе" на 2012 - 2015 годы</t>
  </si>
  <si>
    <t xml:space="preserve">        МЕЖБЮДЖЕТНЫЕ ТРАНСФЕРТЫ ОБЩЕГО ХАРАКТЕРА БЮДЖЕТАМ СУБЪЕКТОВ РОССИЙСКОЙ ФЕДЕРАЦИИ И МУНИЦИПАЛЬНЫХ ОБРАЗОВАНИЙ</t>
  </si>
  <si>
    <t xml:space="preserve">          Прочие межбюджетные трансферты общего характера</t>
  </si>
  <si>
    <t xml:space="preserve">  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</si>
  <si>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КУЛЬТУРА, КИНЕМАТОГРАФИЯ</t>
  </si>
  <si>
    <t xml:space="preserve">          Культура</t>
  </si>
  <si>
    <t xml:space="preserve">    Программа "Молодежь Камышловского района на 2011 - 2013 годы"</t>
  </si>
  <si>
    <t xml:space="preserve">          Молодежная политика и оздоровление детей</t>
  </si>
  <si>
    <t xml:space="preserve">    Программа "Развитие местного самоуправления  в Камышловском муниципальном  районе" на 2010-2012 годы</t>
  </si>
  <si>
    <t xml:space="preserve">        ОБЩЕГОСУДАРСТВЕННЫЕ ВОПРОСЫ</t>
  </si>
  <si>
    <t xml:space="preserve">          Другие общегосударственные вопросы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</si>
  <si>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</si>
  <si>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капитальный ремонт и ремонт автомобильных дорог общего пользования местного значения населенных пунктов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</si>
  <si>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</si>
  <si>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</si>
  <si>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1 11 09045 05 0003 120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</si>
  <si>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</si>
  <si>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1 11 09045 05 0006 120</t>
  </si>
  <si>
    <t>Доходы от сдачи в аренду юридическим лицам по договорам аренды жилых помещений муниципального жилищного фонда, находящихся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</si>
  <si>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1 11 09045 05 0008 120</t>
  </si>
  <si>
    <t>Доходы по договорам на установку и эксплуатацию рекламной конструкции на недвижимом имуществе, находящемся в собственности муниципальных районов</t>
  </si>
  <si>
    <t>1 09 07013 05 0000 110</t>
  </si>
  <si>
    <t>1 09 07033 05 0000 110</t>
  </si>
  <si>
    <t>1 09 07053 05 0000 110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</si>
  <si>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</si>
  <si>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</si>
  <si>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Приложение № 2</t>
  </si>
  <si>
    <t xml:space="preserve">Свод  доходов местного бюджета на 2012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</si>
  <si>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</si>
  <si>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</si>
  <si>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</si>
  <si>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</si>
  <si>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</si>
  <si>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</si>
  <si>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</si>
  <si>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18210102010011000110</t>
  </si>
  <si>
    <t>18210102040011000110</t>
  </si>
  <si>
    <t>0014000</t>
  </si>
  <si>
    <t>5210391</t>
  </si>
  <si>
    <t xml:space="preserve">            Иные межбюджетные трансферты местным бюджетам</t>
  </si>
  <si>
    <t>011</t>
  </si>
  <si>
    <t>7958700</t>
  </si>
  <si>
    <t>8170001</t>
  </si>
  <si>
    <t>8170003</t>
  </si>
  <si>
    <t>8190000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</si>
  <si>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</si>
  <si>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</si>
  <si>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</si>
  <si>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</si>
  <si>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  Ежемесячное денежное вознаграждение за классное руководство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</si>
  <si>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</si>
  <si>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</si>
  <si>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</si>
  <si>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</si>
  <si>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</si>
  <si>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 xml:space="preserve">        Подпрограмма «Обеспечение жильем молодых семей»</t>
  </si>
  <si>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</si>
  <si>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Субсидии на проведение мероприятий по информатизации муниципальных образований </t>
  </si>
  <si>
    <t>90820202999050000151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</si>
  <si>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</si>
  <si>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</si>
  <si>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</si>
  <si>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</si>
  <si>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</si>
  <si>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</si>
  <si>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</si>
  <si>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</si>
  <si>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</si>
  <si>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</si>
  <si>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</si>
  <si>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</si>
  <si>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</si>
  <si>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</si>
  <si>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</si>
  <si>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</si>
  <si>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</si>
  <si>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</si>
  <si>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Код глав-ного распо-ряди-теля</t>
  </si>
  <si>
    <t>Код раздела,  подраз-дела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</si>
  <si>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</si>
  <si>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</si>
  <si>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</si>
  <si>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</si>
  <si>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</si>
  <si>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</si>
  <si>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90120202009050000151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</si>
  <si>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</si>
  <si>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</si>
  <si>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</si>
  <si>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</si>
  <si>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</si>
  <si>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</si>
  <si>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</si>
  <si>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</si>
  <si>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</si>
  <si>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</si>
  <si>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</si>
  <si>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</si>
  <si>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</si>
  <si>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</si>
  <si>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</si>
  <si>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</si>
  <si>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</si>
  <si>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</si>
  <si>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</si>
  <si>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90111105035050000120</t>
  </si>
  <si>
    <t>90111105035050001120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</si>
  <si>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</si>
  <si>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</si>
  <si>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</si>
  <si>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</si>
  <si>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</si>
  <si>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</si>
  <si>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</si>
  <si>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>04811200000000000000</t>
  </si>
  <si>
    <t xml:space="preserve">     ПЛАТЕЖИ ПРИ ПОЛЬЗОВАНИИ ПРИРОДНЫМИ РЕСУРСАМИ</t>
  </si>
  <si>
    <t>90611300000000000000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</si>
  <si>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</si>
  <si>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</si>
  <si>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</si>
  <si>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</si>
  <si>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</si>
  <si>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</si>
  <si>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</si>
  <si>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</si>
  <si>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</si>
  <si>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</si>
  <si>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</si>
  <si>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</si>
  <si>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</si>
  <si>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</si>
  <si>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</si>
  <si>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</si>
  <si>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00020202051050000151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</si>
  <si>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</si>
  <si>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</si>
  <si>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</si>
  <si>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</si>
  <si>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</si>
  <si>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</si>
  <si>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  Осуществление государственного полномочия Свердловской области по созданию административных комиссий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</si>
  <si>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</si>
  <si>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Органы внутренних дел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</si>
  <si>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</si>
  <si>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</si>
  <si>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</si>
  <si>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</si>
  <si>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</si>
  <si>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</si>
  <si>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</si>
  <si>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</si>
  <si>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</si>
  <si>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Областная целевая программа «Информационное общество Свердловской области» на 2011-2015 годы</t>
  </si>
  <si>
    <t xml:space="preserve">      Жилищное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</si>
  <si>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</si>
  <si>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</si>
  <si>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 xml:space="preserve">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</si>
  <si>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Другие вопросы в области охраны окружающей среды</t>
  </si>
  <si>
    <t xml:space="preserve">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</si>
  <si>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Дошкольное образование</t>
  </si>
  <si>
    <t xml:space="preserve">      Общее образование</t>
  </si>
  <si>
    <t xml:space="preserve">        Обеспечение деятельности подведомственных учреждений в части расходов за счет родительской платы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</si>
  <si>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</si>
  <si>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</si>
  <si>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</si>
  <si>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</si>
  <si>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</si>
  <si>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</si>
  <si>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</si>
  <si>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</si>
  <si>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</si>
  <si>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</si>
  <si>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</si>
  <si>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</si>
  <si>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</si>
  <si>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</si>
  <si>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</si>
  <si>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</si>
  <si>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</si>
  <si>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</si>
  <si>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 xml:space="preserve">        Иные безвозмездные и безвозвратные перечисления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</si>
  <si>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</si>
  <si>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>на 2011 год"</t>
  </si>
  <si>
    <t>Выполнение мероприятий по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</si>
  <si>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>ВСЕГО</t>
  </si>
  <si>
    <t>Приложение 12</t>
  </si>
  <si>
    <t>Иные межбюджетных трансфертов для муниципального района из бюджетов сельских поселений на осуществление части  полномочий по решению вопросов местного значения в соответствии  с заключенными соглашениями в разрезе сельских поселений</t>
  </si>
  <si>
    <t xml:space="preserve">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</si>
  <si>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>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</si>
  <si>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</si>
  <si>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</si>
  <si>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</si>
  <si>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ИТОГО: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</si>
  <si>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</si>
  <si>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на мероприятия по благоустройству</t>
  </si>
  <si>
    <t xml:space="preserve">          Иные межбюджетные трансферты местным бюджетам</t>
  </si>
  <si>
    <t xml:space="preserve">      Областная целевая программа "Энергосбережение  в Свердловской области" на 2011-2015 годы</t>
  </si>
  <si>
    <t>Распределение расходов местного бюджета на реализацию муниципальных целевых программ в 2012 году</t>
  </si>
  <si>
    <t xml:space="preserve">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</si>
  <si>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  Мероприятия по улучшению жилищных условий граждан, проживающих в сельской местности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</si>
  <si>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</si>
  <si>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</si>
  <si>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</si>
  <si>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</si>
  <si>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</si>
  <si>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</si>
  <si>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</si>
  <si>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Распределение межбюджетных трансфертов на 2012 год </t>
  </si>
  <si>
    <t>Номер стороки</t>
  </si>
  <si>
    <t>Наименование межбюджетных трансфертов</t>
  </si>
  <si>
    <t>Департамент по обеспечению деятельности мировых судей Свердловской области</t>
  </si>
  <si>
    <t xml:space="preserve">  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</si>
  <si>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Программа "Развитие потребительского рынка в муниципальном образовании Камышловский муниципальный район на период 2012 - 2014 годов"</t>
  </si>
  <si>
    <t>90120204014050000151</t>
  </si>
  <si>
    <r>
  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</t>
    </r>
    <r>
      <rPr>
        <sz val="10"/>
        <rFont val="Arial"/>
        <family val="2"/>
      </rPr>
      <t>из них</t>
    </r>
    <r>
      <rPr>
        <b/>
        <sz val="10"/>
        <rFont val="Arial"/>
        <family val="2"/>
      </rPr>
      <t>:</t>
    </r>
  </si>
  <si>
    <t xml:space="preserve">     Прочие межбюджетные трансферты, передаваемые бюджетам муниципальных районов (МО "Обуховское сельское поселение")</t>
  </si>
  <si>
    <t xml:space="preserve">     Прочие межбюджетные трансферты, передаваемые бюджетам муниципальных районов (МО "Галкинское сельское поселение")</t>
  </si>
  <si>
    <t>00020204999050000151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</si>
  <si>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</si>
  <si>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Субсидии на оснащение многоквартирных домов и зданий (строений, сооружений), находящихся в муниципальной собственности, приборами учета потребления энергетических ресурсов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</si>
  <si>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</si>
  <si>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</si>
  <si>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</si>
  <si>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Субсидии на развитие материально-технической базы мкниципальных учреждений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</si>
  <si>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</si>
  <si>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</si>
  <si>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</si>
  <si>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</si>
  <si>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</si>
  <si>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</si>
  <si>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</si>
  <si>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</si>
  <si>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</si>
  <si>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</si>
  <si>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</si>
  <si>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</si>
  <si>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</si>
  <si>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</si>
  <si>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</si>
  <si>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</si>
  <si>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</si>
  <si>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</si>
  <si>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</si>
  <si>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</si>
  <si>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>90611301995050003130</t>
  </si>
  <si>
    <t xml:space="preserve">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</si>
  <si>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Областная целевая программа «Информационное общество Свердловской области» на 2011-2015 годы</t>
  </si>
  <si>
    <t xml:space="preserve">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</si>
  <si>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Программа "Подготовка документов территориального планирования Камышловского муниципального района на 2011-2013 годы"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</si>
  <si>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</si>
  <si>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</si>
  <si>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</si>
  <si>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ЖИЛИЩНО-КОММУНАЛЬНОЕ ХОЗЯЙСТВО</t>
  </si>
  <si>
    <t xml:space="preserve">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</si>
  <si>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</si>
  <si>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</si>
  <si>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</si>
  <si>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</si>
  <si>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</si>
  <si>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</si>
  <si>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</si>
  <si>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</si>
  <si>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</si>
  <si>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>к Решению Думы муниципального образования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</si>
  <si>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</si>
  <si>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</si>
  <si>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>Иные межбюджетные трансферты бюджетам бюджетной системы</t>
  </si>
  <si>
    <t xml:space="preserve"> Межбюджетные трансферты на мероприятия по благоустройству</t>
  </si>
  <si>
    <t>Программа "Развитие культуры и искусства в Камышловском муниципальном районе на 2009 - 2012 годы"</t>
  </si>
  <si>
    <t>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</si>
  <si>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</si>
  <si>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</si>
  <si>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</si>
  <si>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</si>
  <si>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</si>
  <si>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</si>
  <si>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</si>
  <si>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</si>
  <si>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</si>
  <si>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</si>
  <si>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</si>
  <si>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Капитальный ремонт и ремонт автомобильных дорог общего пользования местного значения населенных пунктов</t>
  </si>
  <si>
    <t>8030209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</si>
  <si>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</si>
  <si>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</si>
  <si>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</si>
  <si>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</si>
  <si>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</si>
  <si>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8130106</t>
  </si>
  <si>
    <t xml:space="preserve">          Программа "Молодежь Камышловского района на 2011 - 2013 годы"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</si>
  <si>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</si>
  <si>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</si>
  <si>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</si>
  <si>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</si>
  <si>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</si>
  <si>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</si>
  <si>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</si>
  <si>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</si>
  <si>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1105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</si>
  <si>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</si>
  <si>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</si>
  <si>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</si>
  <si>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</si>
  <si>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</si>
  <si>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</si>
  <si>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</si>
  <si>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</si>
  <si>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</si>
  <si>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</si>
  <si>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>Свод расходов местного бюджета по разделам, подразделам, целевым статьям и видам расходов на 2012 год</t>
  </si>
  <si>
    <t xml:space="preserve">  ОБЩЕГОСУДАРСТВЕННЫЕ ВОПРОСЫ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</si>
  <si>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</si>
  <si>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ИНЫЕ МЕЖБЮДЖЕТНЫЕ ТРАНСФЕРТЫ</t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</si>
  <si>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</si>
  <si>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</si>
  <si>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</si>
  <si>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ИТОГО ДОХОДОВ</t>
  </si>
  <si>
    <t>Приложение 3</t>
  </si>
  <si>
    <t>к Решению Думы  муниципального образования</t>
  </si>
  <si>
    <t>«О бюджете муниципального образования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</si>
  <si>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</si>
  <si>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</si>
  <si>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</si>
  <si>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</si>
  <si>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</si>
  <si>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</si>
  <si>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</si>
  <si>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1 11 03050 05 0000 120</t>
  </si>
  <si>
    <t>1 11 05025 05 0001 120</t>
  </si>
  <si>
    <t>1 11 05025 05 0002 120</t>
  </si>
  <si>
    <t>1 11 05035 05 0001 120</t>
  </si>
  <si>
    <t>1 11 05035 05 0007 120</t>
  </si>
  <si>
    <t>1 11 05035 05 0008 120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</si>
  <si>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</si>
  <si>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</si>
  <si>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 xml:space="preserve"> 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</si>
  <si>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</si>
  <si>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</si>
  <si>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</si>
  <si>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</si>
  <si>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</si>
  <si>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</si>
  <si>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организацию отдыха детей в каникулярное время </t>
  </si>
  <si>
    <t>Наименование источников внутреннего финансирования бюджета</t>
  </si>
  <si>
    <t>КБК</t>
  </si>
  <si>
    <t>Сумма, тысяч рублей</t>
  </si>
  <si>
    <t>4910000</t>
  </si>
  <si>
    <t xml:space="preserve">ВСЕГО 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</si>
  <si>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</si>
  <si>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</si>
  <si>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</si>
  <si>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</si>
  <si>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</si>
  <si>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</si>
  <si>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</si>
  <si>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</si>
  <si>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</si>
  <si>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</si>
  <si>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</si>
  <si>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</si>
  <si>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</si>
  <si>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</si>
  <si>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</si>
  <si>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</si>
  <si>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</si>
  <si>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</si>
  <si>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</si>
  <si>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</si>
  <si>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</si>
  <si>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</si>
  <si>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</si>
  <si>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</si>
  <si>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>0500</t>
  </si>
  <si>
    <t>0501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</si>
  <si>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</si>
  <si>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</si>
  <si>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</si>
  <si>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</si>
  <si>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</si>
  <si>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</si>
  <si>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</si>
  <si>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</si>
  <si>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</si>
  <si>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</si>
  <si>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</si>
  <si>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</si>
  <si>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</si>
  <si>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</si>
  <si>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</si>
  <si>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</si>
  <si>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</si>
  <si>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</si>
  <si>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</si>
  <si>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</si>
  <si>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</si>
  <si>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</si>
  <si>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</si>
  <si>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</si>
  <si>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</si>
  <si>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</si>
  <si>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</si>
  <si>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</si>
  <si>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</si>
  <si>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>на 2010 год"</t>
  </si>
  <si>
    <t>Приложение 11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</si>
  <si>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</si>
  <si>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</si>
  <si>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</si>
  <si>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</si>
  <si>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</si>
  <si>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    Прочие расходы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</si>
  <si>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</si>
  <si>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</si>
  <si>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</si>
  <si>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</si>
  <si>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</si>
  <si>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</si>
  <si>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</si>
  <si>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</si>
  <si>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</si>
  <si>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</si>
  <si>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</si>
  <si>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</si>
  <si>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</si>
  <si>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</si>
  <si>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</si>
  <si>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</si>
  <si>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</si>
  <si>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</si>
  <si>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</si>
  <si>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</si>
  <si>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</si>
  <si>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</si>
  <si>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</si>
  <si>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</si>
  <si>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</si>
  <si>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10</t>
  </si>
  <si>
    <t>Приложение 8</t>
  </si>
  <si>
    <t>Приложение 6</t>
  </si>
  <si>
    <t>0408</t>
  </si>
  <si>
    <t>0409</t>
  </si>
  <si>
    <t>Прочие доходы от  компенсации затрат бюджетов муниципальных районов (в части возврата дебиторской задолженности прошлых лет)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</si>
  <si>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</si>
  <si>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</si>
  <si>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</si>
  <si>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Прочие  доходы  от  реализации иного имущества, находящегося в собственности муниципальных  районов (за  исключением  имущества муниципальных бюджетных и автономных учреждений, а также имущества муниципальных унитарных предприятий, в том числе  казенных) в части  реализации основных средств по указанному имуществу</t>
  </si>
  <si>
    <t>Доходы от реализации иного имущества, находящегося  в  собственности   муниципальных  районов  (за  исключением 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материальных запасов по указанному имуществу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</si>
  <si>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</si>
  <si>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</si>
  <si>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00020204000000000151</t>
  </si>
  <si>
    <t>1 13 02995 05 0001 130</t>
  </si>
  <si>
    <t>1 14 02053 05 0002 410</t>
  </si>
  <si>
    <t>1 13 01995 05 0001 130</t>
  </si>
  <si>
    <t>Прочие доходы от оказания платных услуг (работ) получателями средств бюджетов муниципальных районов (в части платы за содержание детей в муниципальных дошкольных образовательных учреждениях)</t>
  </si>
  <si>
    <t>Прочие доходы от оказания платных услуг (работ) получателями средств бюджетов муниципальных районов (в части платы за содержание детей в школах-интернатах, от предоставления казенными образовательными учреждениями дополнительного образования детей дополнительных образовательных услуг)</t>
  </si>
  <si>
    <t>Прочие неналоговые доходы бюджетов  муниципальных районов</t>
  </si>
  <si>
    <t>019</t>
  </si>
  <si>
    <t>177</t>
  </si>
  <si>
    <t>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области" ("Центр ГИМС МЧС России по СО")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</si>
  <si>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</si>
  <si>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</si>
  <si>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</si>
  <si>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</si>
  <si>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</si>
  <si>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</si>
  <si>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</si>
  <si>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</si>
  <si>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</si>
  <si>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</si>
  <si>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</si>
  <si>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</si>
  <si>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</si>
  <si>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</si>
  <si>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</si>
  <si>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Другие вопросы в области физической культуры и спорта</t>
  </si>
  <si>
    <t xml:space="preserve">      Массовый спорт</t>
  </si>
  <si>
    <t xml:space="preserve">        Программа "Развитие физической культуры, спорта и туризма в Камышловском муниципальном районе на 2012-2015 годы"</t>
  </si>
  <si>
    <t xml:space="preserve">      Прочие межбюджетные трансферты общего характера</t>
  </si>
  <si>
    <t>Приложение 1</t>
  </si>
  <si>
    <t xml:space="preserve">Нормативы распределения доходов между бюджетом муниципального района и бюджетами поселений 
 </t>
  </si>
  <si>
    <t xml:space="preserve">Наименование доходов </t>
  </si>
  <si>
    <t xml:space="preserve"> Бюджет муниципального района, в процентах</t>
  </si>
  <si>
    <t>Бюджеты поселений, в процентах</t>
  </si>
  <si>
    <t>1</t>
  </si>
  <si>
    <t>В ЧАСТИ НАЛОГОВЫХ ДОХОДОВ</t>
  </si>
  <si>
    <t>2</t>
  </si>
  <si>
    <t xml:space="preserve">Налог на доходы физических лиц </t>
  </si>
  <si>
    <t>3</t>
  </si>
  <si>
    <t>Единый налог на вменненый доход для отдельных видов деятельности</t>
  </si>
  <si>
    <t>4</t>
  </si>
  <si>
    <t>5</t>
  </si>
  <si>
    <t>Налог на имущество физических лиц, взимаемый на межселенных территориях</t>
  </si>
  <si>
    <t>6</t>
  </si>
  <si>
    <t>Земельный налог,  взимаемый на межселенных территориях</t>
  </si>
  <si>
    <t>7</t>
  </si>
  <si>
    <t>В ЧАСТИ ПРОЧИХ НЕНАЛОГОВЫХ ДОХОДОВ</t>
  </si>
  <si>
    <t>8</t>
  </si>
  <si>
    <t>Государственная пошлина</t>
  </si>
  <si>
    <t>9</t>
  </si>
  <si>
    <t>Задолженность и перерасчеты по отмененным налогам, сборам и иным обязательным платежам</t>
  </si>
  <si>
    <t>10</t>
  </si>
  <si>
    <t>Налог на рекламу, мобилизируемый на территориии муниципального района</t>
  </si>
  <si>
    <t>11</t>
  </si>
  <si>
    <t>12</t>
  </si>
  <si>
    <t>13</t>
  </si>
  <si>
    <t>14</t>
  </si>
  <si>
    <t>15</t>
  </si>
  <si>
    <t>90120203007050000151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</si>
  <si>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</si>
  <si>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</si>
  <si>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</si>
  <si>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</si>
  <si>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</si>
  <si>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</si>
  <si>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Областная целевая программа «Развитие физической культуры и спорта в Свердловской области»  на 2011-2015 годы</t>
  </si>
  <si>
    <t>8130000</t>
  </si>
  <si>
    <t xml:space="preserve">      Областная целевая программа «Развитие культуры в Свердловской области» на 2011-2015 годы</t>
  </si>
  <si>
    <t>8170000</t>
  </si>
  <si>
    <t xml:space="preserve">          Программа "Развитие физической культуры, спорта и туризма в Камышловском муниципальном районе на 2012-2015 годы"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</si>
  <si>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</si>
  <si>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</si>
  <si>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3 00 00000 00 0000 000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</si>
  <si>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</si>
  <si>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1 11 05013  10 0000 120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</si>
  <si>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</si>
  <si>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Управление образования администрации муниципального образования Камышловский муниципальный район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</si>
  <si>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</si>
  <si>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</si>
  <si>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</si>
  <si>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</si>
  <si>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</si>
  <si>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</si>
  <si>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</si>
  <si>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</si>
  <si>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Налог на рекламу, мобилизируемый на территориях муниципальных районов</t>
  </si>
  <si>
    <t>048</t>
  </si>
  <si>
    <t>Федеральная служба по надзору в сфере природопользования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</si>
  <si>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</si>
  <si>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</si>
  <si>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</si>
  <si>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</si>
  <si>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</si>
  <si>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</si>
  <si>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</si>
  <si>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</si>
  <si>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Избирательная комиссия Свердловской области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</si>
  <si>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</si>
  <si>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</si>
  <si>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</si>
  <si>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</si>
  <si>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</si>
  <si>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</si>
  <si>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</si>
  <si>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</si>
  <si>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</si>
  <si>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</si>
  <si>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</si>
  <si>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</si>
  <si>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</si>
  <si>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</si>
  <si>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</si>
  <si>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</si>
  <si>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НАЦИОНАЛЬНАЯ ЭКОНОМИКА</t>
  </si>
  <si>
    <t xml:space="preserve">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</si>
  <si>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</si>
  <si>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</si>
  <si>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Областная целевая программа «Развитие физической культуры и спорта в Свердловской области»  на 2011-2015 годы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</si>
  <si>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</si>
  <si>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</si>
  <si>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</si>
  <si>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</si>
  <si>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  Выравнивание бюджетной обеспеченности поселений</t>
  </si>
  <si>
    <t xml:space="preserve">          Программа "Развитие культуры и искусства в Камышловском муниципальном районе" на 2012 - 2015 годы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</si>
  <si>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</si>
  <si>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</si>
  <si>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</si>
  <si>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</si>
  <si>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</t>
  </si>
  <si>
    <t xml:space="preserve">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</si>
  <si>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</si>
  <si>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</si>
  <si>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</si>
  <si>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</si>
  <si>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</si>
  <si>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</si>
  <si>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</si>
  <si>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</si>
  <si>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Arial Cyr"/>
        <family val="0"/>
      </rPr>
      <t>из них:</t>
    </r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</si>
  <si>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</si>
  <si>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</si>
  <si>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</si>
  <si>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     Плата за содержание детей в казенных муниципальных дошкольных общеобразовательных учреждениях</t>
  </si>
  <si>
    <t>90811301995050004130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</si>
  <si>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</si>
  <si>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</si>
  <si>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</si>
  <si>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</si>
  <si>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>1 11 09045 05 0010 120</t>
  </si>
  <si>
    <t xml:space="preserve">      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</si>
  <si>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</si>
  <si>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</si>
  <si>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</si>
  <si>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  Программа "Молодежь Камышловского района на 2011 - 2013 годы"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</si>
  <si>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</si>
  <si>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</si>
  <si>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</si>
  <si>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</si>
  <si>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</si>
  <si>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</si>
  <si>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</si>
  <si>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</si>
  <si>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</si>
  <si>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</si>
  <si>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</si>
  <si>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</si>
  <si>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</si>
  <si>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</si>
  <si>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</si>
  <si>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</si>
  <si>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Наименование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</si>
  <si>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</si>
  <si>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</si>
  <si>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</si>
  <si>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</si>
  <si>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</si>
  <si>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</si>
  <si>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</si>
  <si>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</si>
  <si>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</si>
  <si>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</si>
  <si>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 xml:space="preserve">          Программа "Развитие образования муниципального образования Камышловский муниципальный район ("Наша новая школа")" на 2011-2015 годы</t>
  </si>
  <si>
    <t>7959500</t>
  </si>
  <si>
    <t xml:space="preserve">          Оздоровление детей</t>
  </si>
  <si>
    <t>4320200</t>
  </si>
  <si>
    <t>90611301995050001130</t>
  </si>
  <si>
    <t>Перечень главных администраторов доходов местного бюджета</t>
  </si>
  <si>
    <t>1 13 01995 05 0003 130</t>
  </si>
  <si>
    <t>1 13 02065 05 0000 130</t>
  </si>
  <si>
    <t>Доходы, поступающие в порядке возмещения расходов, понесенных в связи с эксплуэтацией имущества муниципальных районов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</si>
  <si>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</si>
  <si>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</si>
  <si>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</si>
  <si>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</si>
  <si>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</si>
  <si>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 xml:space="preserve">          Выполнение других обязательств государства в области здравоохранения</t>
  </si>
  <si>
    <t>0920314</t>
  </si>
  <si>
    <t>0930000</t>
  </si>
  <si>
    <t xml:space="preserve">          Обеспечение деятельности подведомственных учреждений</t>
  </si>
  <si>
    <t>0939900</t>
  </si>
  <si>
    <t>Свод источников финансирования дефицита местного бюджета на 2012 год</t>
  </si>
  <si>
    <t xml:space="preserve">            Выполнение функций бюджетными учреждениями</t>
  </si>
  <si>
    <t xml:space="preserve">          Программа "Развитие местного самоуправления  в Камышловском муниципальном  районе" на 2010-2012 годы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</si>
  <si>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</si>
  <si>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</si>
  <si>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</si>
  <si>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</si>
  <si>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</si>
  <si>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 xml:space="preserve">  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</si>
  <si>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>7959600</t>
  </si>
  <si>
    <t xml:space="preserve">  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</si>
  <si>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>7959300</t>
  </si>
  <si>
    <t>0406</t>
  </si>
  <si>
    <t>2800000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</si>
  <si>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</si>
  <si>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</si>
  <si>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</si>
  <si>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</si>
  <si>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</si>
  <si>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</si>
  <si>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</si>
  <si>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</si>
  <si>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7958200</t>
  </si>
  <si>
    <t>0410</t>
  </si>
  <si>
    <t>7958000</t>
  </si>
  <si>
    <t>8150000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</si>
  <si>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</si>
  <si>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>0920315</t>
  </si>
  <si>
    <t>7958100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</si>
  <si>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</si>
  <si>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>7958300</t>
  </si>
  <si>
    <t>7958400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</si>
  <si>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</si>
  <si>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</si>
  <si>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</si>
  <si>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</si>
  <si>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8060000</t>
  </si>
  <si>
    <t>7957700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</si>
  <si>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учреждений)</t>
  </si>
  <si>
    <t xml:space="preserve">Прочие доходы от оказания платных услуг (работ) получателями средств бюджетов муниципальных образований (в части платы за питание учащихся в казенных муниципальных общеобразовательных школах) </t>
  </si>
  <si>
    <t>1 13 01995 05 0002 130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</si>
  <si>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</si>
  <si>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</si>
  <si>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Ведомственная структура расходов местного бюджета на 2012 год</t>
  </si>
  <si>
    <t>на 2012 год"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</si>
  <si>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</si>
  <si>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</si>
  <si>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</si>
  <si>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</si>
  <si>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</si>
  <si>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>Единый сельскохозяйственный налог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</si>
  <si>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</si>
  <si>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Прочие местные налоги и сборы, мобилизируемые на территориях муниципальных районов</t>
  </si>
  <si>
    <t>Доходы от размещения временно свободных средств бюджетов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</si>
  <si>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</si>
  <si>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продажи нематериальных активов, находящихся в собственности муниципальных районов</t>
  </si>
  <si>
    <t xml:space="preserve">  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</si>
  <si>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>7957800</t>
  </si>
  <si>
    <t>0505</t>
  </si>
  <si>
    <t>7959200</t>
  </si>
  <si>
    <t>7959000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</si>
  <si>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</si>
  <si>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</si>
  <si>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</si>
  <si>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</si>
  <si>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</si>
  <si>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</si>
  <si>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>7959100</t>
  </si>
  <si>
    <t xml:space="preserve">          Подпрограмма «Обеспечение жильем молодых семей»</t>
  </si>
  <si>
    <t>8040500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</si>
  <si>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</si>
  <si>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</si>
  <si>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    Мероприятия по улучшению жилищных условий граждан, проживающих в сельской местности</t>
  </si>
  <si>
    <t>8250102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</si>
  <si>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</si>
  <si>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</si>
  <si>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</si>
  <si>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</si>
  <si>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</si>
  <si>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>1 11 09045 05 0011 120</t>
  </si>
  <si>
    <t xml:space="preserve">Прочие доходы от оказания платных услуг (работ) получателями средств бюджетов муниципальных районов </t>
  </si>
  <si>
    <t>1 14 02052 05 0000 410</t>
  </si>
  <si>
    <t>1 14 02052 05 0000 440</t>
  </si>
  <si>
    <t>1 14 02053 05 0001 410</t>
  </si>
  <si>
    <t>1 14 02053 05 0000 440</t>
  </si>
  <si>
    <t>1 14 04050 05 0000 420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</si>
  <si>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</si>
  <si>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</si>
  <si>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</si>
  <si>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</si>
  <si>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</si>
  <si>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1 16 90050 05 0000 140</t>
  </si>
  <si>
    <t>1 17 05050 05 0000 180</t>
  </si>
  <si>
    <t>1 17 01050 05 0000 180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</si>
  <si>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</si>
  <si>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</si>
  <si>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</si>
  <si>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</si>
  <si>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</si>
  <si>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</si>
  <si>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</si>
  <si>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</si>
  <si>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</si>
  <si>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19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</si>
  <si>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предприятий,созданных муниципальными районами</t>
  </si>
  <si>
    <t>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</si>
  <si>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</si>
  <si>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21</t>
  </si>
  <si>
    <t>Плата за негативное воздействие на окружающую среду</t>
  </si>
  <si>
    <t>22</t>
  </si>
  <si>
    <t>23</t>
  </si>
  <si>
    <t>Плата за содержание детей в казенных МДОУ</t>
  </si>
  <si>
    <t>24</t>
  </si>
  <si>
    <t>Плата за содержание детей в школах-интернатах, от предоставления казенными образовательными учреждениями дополнительного образования детей дополнительных услуг</t>
  </si>
  <si>
    <t>25</t>
  </si>
  <si>
    <t>Плата за питание учащихся в казенных муниципальных общеобразовательных школах</t>
  </si>
  <si>
    <t>26</t>
  </si>
  <si>
    <t>27</t>
  </si>
  <si>
    <t>Прочие доходы от  компенсации затрат бюджетов муниципальных районов</t>
  </si>
  <si>
    <t>28</t>
  </si>
  <si>
    <t xml:space="preserve">Возврат дебиторской задолженности  прошлых лет. </t>
  </si>
  <si>
    <t>29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</si>
  <si>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</si>
  <si>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</t>
  </si>
  <si>
    <t>31</t>
  </si>
  <si>
    <t>32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</si>
  <si>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бюджетных и автономных учреждений)</t>
  </si>
  <si>
    <t>33</t>
  </si>
  <si>
    <t>Доходы от продажи земельных участков,  и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</si>
  <si>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34</t>
  </si>
  <si>
    <t>Доходы от продажи объектов недвижимого имущества одновременно с занятыми такими объектами недвижимого имущества земельными участками, которые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</si>
  <si>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35</t>
  </si>
  <si>
    <t>Денежные взыскания (штрафы) за административные правонарушения в области дорожного движения</t>
  </si>
  <si>
    <t>36</t>
  </si>
  <si>
    <t>Денежные взыскания, налагаемые в возмещение ущерба, причиненного в результате незаконного использования бюджетных средстви (в части бюджетов муниципальных районов)</t>
  </si>
  <si>
    <t>37</t>
  </si>
  <si>
    <t>Прочие поступления от денежных взысканий (штрафов) и иных сумм в возмещение ущерба, зачисляемые в бюджеты муниципальных районов)</t>
  </si>
  <si>
    <t>38</t>
  </si>
  <si>
    <t>39</t>
  </si>
  <si>
    <t>40</t>
  </si>
  <si>
    <t>В ЧАСТИ ВОЗВРАТА ОСТАТКОВ СУБСИДИЙ, СУБВЕНЦИЙ И ИНЫХ МЕЖБЮДЖЕТНЫХ ТРАНСФЕРТОВ, ИМЕЮЩИХ ЦЕЛЕВОЕ НАЗНАЧЕНИЕ, ПРОШЛЫХ ЛЕТ</t>
  </si>
  <si>
    <t>41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</si>
  <si>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</si>
  <si>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42</t>
  </si>
  <si>
    <t>Доходы бюджетов муниципальных районов от возврата остатков субсидий и субвенций прошлых лет из бюджетов поселений</t>
  </si>
  <si>
    <t>43</t>
  </si>
  <si>
    <t>В ЧАСТИ БЕЗВОЗМЕЗДНЫХ ПОСТУПЛЕНИЙ</t>
  </si>
  <si>
    <t>44</t>
  </si>
  <si>
    <t>Безвозмездные поступления  в бюджеты муниципальных районов</t>
  </si>
  <si>
    <t>45</t>
  </si>
  <si>
    <t>46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</si>
  <si>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</si>
  <si>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</si>
  <si>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</si>
  <si>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</si>
  <si>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Органы внутренних дел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</si>
  <si>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</si>
  <si>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</si>
  <si>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</si>
  <si>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</si>
  <si>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</si>
  <si>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Целевые отчисления от  лотерей муниципальных районов</t>
  </si>
  <si>
    <t>47</t>
  </si>
  <si>
    <t>48</t>
  </si>
  <si>
    <t>49</t>
  </si>
  <si>
    <t>ДОХОДЫ ОТ ПРИНОСЯЩЕЙ ДОХОД ДЕЯТЕЛЬНОСТИ</t>
  </si>
  <si>
    <t>50</t>
  </si>
  <si>
    <t xml:space="preserve">Прочие безвозмездные поступления, учреждениям находящимся в ведении ОМС МР 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</si>
  <si>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</si>
  <si>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</si>
  <si>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</si>
  <si>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</si>
  <si>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</si>
  <si>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</si>
  <si>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</si>
  <si>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</si>
  <si>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04811201050016000120</t>
  </si>
  <si>
    <t xml:space="preserve">     Плата за иные виды негативного воздействия на окружающую среду</t>
  </si>
  <si>
    <t xml:space="preserve">      Плата за питание учащихся в казенных муниципальных общеобразовательных школах  </t>
  </si>
  <si>
    <t>90111406013100000430</t>
  </si>
  <si>
    <t>Доходы, получаемые в виде арендной платы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</si>
  <si>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1 11 05027 05 0000 120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</si>
  <si>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муниципальных районов </t>
  </si>
  <si>
    <t>1 16 37040 05 0000 140</t>
  </si>
  <si>
    <t>1 17 12050 05 0000 180</t>
  </si>
  <si>
    <t>Целевые отчисления от лотерей муниципальных районов</t>
  </si>
  <si>
    <t>Доходы от приносящей доход деятельности</t>
  </si>
  <si>
    <t>1 14 06013 10 0000 430</t>
  </si>
  <si>
    <t>1 12 01010 01 6000 120</t>
  </si>
  <si>
    <t>1 12 01020 01 6000 120</t>
  </si>
  <si>
    <t>1 12 01030 01 6000 120</t>
  </si>
  <si>
    <t>1 12 01040 01 6000 120</t>
  </si>
  <si>
    <t>1 12 01050 01 6000 120</t>
  </si>
  <si>
    <t>Приложение 4</t>
  </si>
  <si>
    <t>Перечень реквизитов главных администраторов доходов местного бюджета на 2012 год.</t>
  </si>
  <si>
    <t>Код Главного администратора доходов бюджета</t>
  </si>
  <si>
    <t>ИНН</t>
  </si>
  <si>
    <t>КПП</t>
  </si>
  <si>
    <t>ОКАТО</t>
  </si>
  <si>
    <t>Адрес</t>
  </si>
  <si>
    <t xml:space="preserve">Администрация муниципального образования Камышловский муниципальный район </t>
  </si>
  <si>
    <t>6644001290</t>
  </si>
  <si>
    <t>661301001</t>
  </si>
  <si>
    <t>65223805000</t>
  </si>
  <si>
    <t>г.Камышлов, ул.Свердлова, 41</t>
  </si>
  <si>
    <t>Администрация муниципального образования Камышловский муниципальный район (в части нормативов распределения 50% в МР 50% в поселения)</t>
  </si>
  <si>
    <t>65223805000, 65223815000, 65223830000, 65223820000, 65223855000</t>
  </si>
  <si>
    <t>г.Камышлов, ул. Свердлова, 41</t>
  </si>
  <si>
    <t xml:space="preserve">Управление образования администрации муниципального образования Камышловский муниципальный район </t>
  </si>
  <si>
    <t>6644001004</t>
  </si>
  <si>
    <t>Отдел культуры, молодежной политики и спорта Администрации муниципального образования Камышловский муниципальный район</t>
  </si>
  <si>
    <t>6644001357</t>
  </si>
  <si>
    <t>г.Камышлов, ул. Гагарина, 1</t>
  </si>
  <si>
    <t>Управление Федеральной налоговой службы по СО (Межрайонная инспекция ФНС РФ №19 по Свердловской области )</t>
  </si>
  <si>
    <t>6633001154</t>
  </si>
  <si>
    <t>663301001</t>
  </si>
  <si>
    <t xml:space="preserve"> 65223805000, 65223815000, 65223830000, 65223820000, 65223855000</t>
  </si>
  <si>
    <t>г.Сухой Лог, ул.Юбилейная, 12</t>
  </si>
  <si>
    <t>Федеральная служба по надзору в сфере природопользования (Департамент Федеральной службы по надзору в сфере природопользования по Уральскому федеральному округу)</t>
  </si>
  <si>
    <t>6671307658</t>
  </si>
  <si>
    <t>667101001</t>
  </si>
  <si>
    <t xml:space="preserve"> г.Екатеринбург, ул.Вайнера, 55</t>
  </si>
  <si>
    <t>6670205580</t>
  </si>
  <si>
    <t>667001001</t>
  </si>
  <si>
    <t xml:space="preserve"> г.Екатеринбург, ул.Малышева, 101</t>
  </si>
  <si>
    <t>6658064893</t>
  </si>
  <si>
    <t>665801001</t>
  </si>
  <si>
    <t>г.Екатеринбург, Октябрьская площадь, 1</t>
  </si>
  <si>
    <t>6658135632</t>
  </si>
  <si>
    <t>66580100</t>
  </si>
  <si>
    <t>г.Екатеринбург, ул. Московская, 116</t>
  </si>
  <si>
    <t>6671168852</t>
  </si>
  <si>
    <t>65223855000</t>
  </si>
  <si>
    <t>г.Екатеринбург, ул. Горького, 41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</si>
  <si>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</si>
  <si>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</si>
  <si>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</si>
  <si>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</si>
  <si>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>8060099</t>
  </si>
  <si>
    <t xml:space="preserve">  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</si>
  <si>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</si>
  <si>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</si>
  <si>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</si>
  <si>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</si>
  <si>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</si>
  <si>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</si>
  <si>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  ОХРАНА ОКРУЖАЮЩЕЙ СРЕДЫ</t>
  </si>
  <si>
    <t xml:space="preserve">          Другие вопросы в области охраны окружающей среды</t>
  </si>
  <si>
    <t xml:space="preserve">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</si>
  <si>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</si>
  <si>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Другие вопросы в области жилищно-коммунального хозяйства</t>
  </si>
  <si>
    <t xml:space="preserve">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</si>
  <si>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  Сельское хозяйство и рыболовство</t>
  </si>
  <si>
    <t xml:space="preserve">    Программа "Развитие физической культуры, спорта и туризма в Камышловском муниципальном районе на 2012-2015 годы"</t>
  </si>
  <si>
    <t xml:space="preserve">        ФИЗИЧЕСКАЯ КУЛЬТУРА И СПОРТ</t>
  </si>
  <si>
    <t xml:space="preserve">          Физическая культура</t>
  </si>
  <si>
    <t xml:space="preserve">          Массовый спорт</t>
  </si>
  <si>
    <t xml:space="preserve">  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</si>
  <si>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</si>
  <si>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Другие вопросы в области национальной безопасности и правоохранительной деятельности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</si>
  <si>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</si>
  <si>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</si>
  <si>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</si>
  <si>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</si>
  <si>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бюджетных и унитарных предприятий, в том числе казенных)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</si>
  <si>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бюджетных и автономных  учреждений, а также имущества муниципальных унитарных предприятий, в том числе казенных)</t>
  </si>
  <si>
    <t>1 13 01995 05 0004 130</t>
  </si>
  <si>
    <t xml:space="preserve">          Проведение выборов в представительные органы муниципального образования</t>
  </si>
  <si>
    <t>0200002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</si>
  <si>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</si>
  <si>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</si>
  <si>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</si>
  <si>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</si>
  <si>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</si>
  <si>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</si>
  <si>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</si>
  <si>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Кредиты кредитных организаций в валюте Российской Федерации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</si>
  <si>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</si>
  <si>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</si>
  <si>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</si>
  <si>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</si>
  <si>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</si>
  <si>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</si>
  <si>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</si>
  <si>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</si>
  <si>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</si>
  <si>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</si>
  <si>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>Изменение остатков средств на счетах по учету средств бюджета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</si>
</sst>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1" fillId="25" borderId="10" xfId="0" applyNumberFormat="1" applyFont="1" applyFill="1" applyBorder="1" applyAlignment="1">
      <alignment horizontal="center" vertical="top" shrinkToFit="1"/>
    </xf>
    <xf numFmtId="0" fontId="4" fillId="22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4" fontId="4" fillId="24" borderId="12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 vertical="top" wrapText="1"/>
    </xf>
    <xf numFmtId="4" fontId="1" fillId="26" borderId="10" xfId="0" applyNumberFormat="1" applyFont="1" applyFill="1" applyBorder="1" applyAlignment="1">
      <alignment horizontal="right" vertical="top" shrinkToFit="1"/>
    </xf>
    <xf numFmtId="0" fontId="0" fillId="25" borderId="10" xfId="0" applyFill="1" applyBorder="1" applyAlignment="1">
      <alignment horizontal="left" vertical="top" wrapText="1"/>
    </xf>
    <xf numFmtId="4" fontId="0" fillId="26" borderId="10" xfId="0" applyNumberFormat="1" applyFont="1" applyFill="1" applyBorder="1" applyAlignment="1">
      <alignment horizontal="right" vertical="top" shrinkToFit="1"/>
    </xf>
    <xf numFmtId="0" fontId="0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6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49" fontId="28" fillId="4" borderId="10" xfId="0" applyNumberFormat="1" applyFont="1" applyFill="1" applyBorder="1" applyAlignment="1">
      <alignment horizontal="center" vertical="top" wrapText="1"/>
    </xf>
    <xf numFmtId="0" fontId="28" fillId="4" borderId="10" xfId="0" applyFont="1" applyFill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vertical="top" wrapText="1"/>
    </xf>
    <xf numFmtId="49" fontId="27" fillId="26" borderId="10" xfId="0" applyNumberFormat="1" applyFont="1" applyFill="1" applyBorder="1" applyAlignment="1">
      <alignment horizontal="center" vertical="top" wrapText="1"/>
    </xf>
    <xf numFmtId="0" fontId="27" fillId="26" borderId="15" xfId="0" applyFont="1" applyFill="1" applyBorder="1" applyAlignment="1">
      <alignment vertical="top" wrapText="1"/>
    </xf>
    <xf numFmtId="0" fontId="27" fillId="26" borderId="10" xfId="0" applyFont="1" applyFill="1" applyBorder="1" applyAlignment="1">
      <alignment horizontal="justify" vertical="top" wrapText="1"/>
    </xf>
    <xf numFmtId="0" fontId="27" fillId="26" borderId="10" xfId="0" applyFont="1" applyFill="1" applyBorder="1" applyAlignment="1">
      <alignment vertical="top" wrapText="1"/>
    </xf>
    <xf numFmtId="49" fontId="27" fillId="4" borderId="10" xfId="0" applyNumberFormat="1" applyFont="1" applyFill="1" applyBorder="1" applyAlignment="1">
      <alignment horizontal="center" vertical="top" wrapText="1"/>
    </xf>
    <xf numFmtId="0" fontId="28" fillId="4" borderId="10" xfId="0" applyFont="1" applyFill="1" applyBorder="1" applyAlignment="1">
      <alignment horizontal="justify" vertical="top" wrapText="1"/>
    </xf>
    <xf numFmtId="49" fontId="28" fillId="4" borderId="10" xfId="0" applyNumberFormat="1" applyFont="1" applyFill="1" applyBorder="1" applyAlignment="1">
      <alignment horizontal="center" vertical="justify"/>
    </xf>
    <xf numFmtId="49" fontId="27" fillId="0" borderId="10" xfId="0" applyNumberFormat="1" applyFont="1" applyBorder="1" applyAlignment="1">
      <alignment horizontal="center" vertical="justify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1" fillId="26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Border="1" applyAlignment="1">
      <alignment/>
    </xf>
    <xf numFmtId="4" fontId="0" fillId="22" borderId="10" xfId="0" applyNumberFormat="1" applyFont="1" applyFill="1" applyBorder="1" applyAlignment="1">
      <alignment horizontal="right" vertical="top" shrinkToFit="1"/>
    </xf>
    <xf numFmtId="4" fontId="0" fillId="22" borderId="17" xfId="0" applyNumberFormat="1" applyFont="1" applyFill="1" applyBorder="1" applyAlignment="1">
      <alignment horizontal="right" vertical="top" shrinkToFit="1"/>
    </xf>
    <xf numFmtId="0" fontId="25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22" borderId="10" xfId="0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9" fontId="7" fillId="25" borderId="10" xfId="0" applyNumberFormat="1" applyFont="1" applyFill="1" applyBorder="1" applyAlignment="1">
      <alignment horizontal="center" vertical="top" shrinkToFit="1"/>
    </xf>
    <xf numFmtId="4" fontId="25" fillId="22" borderId="10" xfId="0" applyNumberFormat="1" applyFont="1" applyFill="1" applyBorder="1" applyAlignment="1">
      <alignment horizontal="right" vertical="top" shrinkToFit="1"/>
    </xf>
    <xf numFmtId="0" fontId="7" fillId="25" borderId="10" xfId="0" applyFont="1" applyFill="1" applyBorder="1" applyAlignment="1">
      <alignment vertical="top" wrapText="1"/>
    </xf>
    <xf numFmtId="4" fontId="7" fillId="22" borderId="10" xfId="0" applyNumberFormat="1" applyFont="1" applyFill="1" applyBorder="1" applyAlignment="1">
      <alignment horizontal="right" vertical="top" shrinkToFit="1"/>
    </xf>
    <xf numFmtId="0" fontId="7" fillId="22" borderId="10" xfId="0" applyFont="1" applyFill="1" applyBorder="1" applyAlignment="1">
      <alignment vertical="top" wrapText="1"/>
    </xf>
    <xf numFmtId="49" fontId="7" fillId="22" borderId="10" xfId="0" applyNumberFormat="1" applyFont="1" applyFill="1" applyBorder="1" applyAlignment="1">
      <alignment horizontal="center" vertical="top" shrinkToFit="1"/>
    </xf>
    <xf numFmtId="0" fontId="25" fillId="22" borderId="10" xfId="0" applyFont="1" applyFill="1" applyBorder="1" applyAlignment="1">
      <alignment vertical="top" wrapText="1"/>
    </xf>
    <xf numFmtId="49" fontId="25" fillId="22" borderId="10" xfId="0" applyNumberFormat="1" applyFont="1" applyFill="1" applyBorder="1" applyAlignment="1">
      <alignment horizontal="center" vertical="top" shrinkToFit="1"/>
    </xf>
    <xf numFmtId="0" fontId="4" fillId="4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vertical="top" wrapText="1"/>
    </xf>
    <xf numFmtId="49" fontId="25" fillId="4" borderId="10" xfId="0" applyNumberFormat="1" applyFont="1" applyFill="1" applyBorder="1" applyAlignment="1">
      <alignment horizontal="center" vertical="top" shrinkToFit="1"/>
    </xf>
    <xf numFmtId="4" fontId="25" fillId="4" borderId="10" xfId="0" applyNumberFormat="1" applyFont="1" applyFill="1" applyBorder="1" applyAlignment="1">
      <alignment horizontal="right" vertical="top" shrinkToFit="1"/>
    </xf>
    <xf numFmtId="0" fontId="7" fillId="25" borderId="14" xfId="0" applyFont="1" applyFill="1" applyBorder="1" applyAlignment="1">
      <alignment vertical="top" wrapText="1"/>
    </xf>
    <xf numFmtId="49" fontId="7" fillId="25" borderId="14" xfId="0" applyNumberFormat="1" applyFont="1" applyFill="1" applyBorder="1" applyAlignment="1">
      <alignment horizontal="center" vertical="top" shrinkToFit="1"/>
    </xf>
    <xf numFmtId="4" fontId="7" fillId="22" borderId="14" xfId="0" applyNumberFormat="1" applyFont="1" applyFill="1" applyBorder="1" applyAlignment="1">
      <alignment horizontal="right" vertical="top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3" fillId="26" borderId="10" xfId="0" applyNumberFormat="1" applyFont="1" applyFill="1" applyBorder="1" applyAlignment="1">
      <alignment horizontal="left" vertical="top" wrapText="1"/>
    </xf>
    <xf numFmtId="49" fontId="30" fillId="26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left" vertical="top" wrapText="1"/>
    </xf>
    <xf numFmtId="49" fontId="31" fillId="25" borderId="10" xfId="0" applyNumberFormat="1" applyFont="1" applyFill="1" applyBorder="1" applyAlignment="1">
      <alignment horizontal="center" vertical="top" shrinkToFit="1"/>
    </xf>
    <xf numFmtId="0" fontId="31" fillId="25" borderId="10" xfId="0" applyFont="1" applyFill="1" applyBorder="1" applyAlignment="1">
      <alignment horizontal="left" vertical="top" wrapText="1"/>
    </xf>
    <xf numFmtId="49" fontId="32" fillId="25" borderId="10" xfId="0" applyNumberFormat="1" applyFont="1" applyFill="1" applyBorder="1" applyAlignment="1">
      <alignment horizontal="center" vertical="top" shrinkToFit="1"/>
    </xf>
    <xf numFmtId="0" fontId="32" fillId="25" borderId="10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49" fontId="1" fillId="25" borderId="18" xfId="0" applyNumberFormat="1" applyFont="1" applyFill="1" applyBorder="1" applyAlignment="1">
      <alignment horizontal="left" vertical="top" shrinkToFit="1"/>
    </xf>
    <xf numFmtId="49" fontId="1" fillId="25" borderId="13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5" fillId="22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25" fillId="25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60"/>
  <sheetViews>
    <sheetView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82.625" style="0" customWidth="1"/>
  </cols>
  <sheetData>
    <row r="1" spans="1:4" ht="12.75">
      <c r="A1" s="90"/>
      <c r="B1" s="7"/>
      <c r="C1" s="7"/>
      <c r="D1" s="7" t="s">
        <v>582</v>
      </c>
    </row>
    <row r="2" spans="1:4" ht="12.75">
      <c r="A2" s="7"/>
      <c r="B2" s="7"/>
      <c r="C2" s="7"/>
      <c r="D2" s="7" t="s">
        <v>367</v>
      </c>
    </row>
    <row r="3" spans="1:4" ht="12.75">
      <c r="A3" s="7"/>
      <c r="B3" s="7"/>
      <c r="C3" s="7"/>
      <c r="D3" s="7" t="s">
        <v>172</v>
      </c>
    </row>
    <row r="4" spans="1:4" ht="12.75">
      <c r="A4" s="7"/>
      <c r="B4" s="7"/>
      <c r="C4" s="7"/>
      <c r="D4" s="7" t="s">
        <v>173</v>
      </c>
    </row>
    <row r="5" spans="1:4" ht="12.75">
      <c r="A5" s="7"/>
      <c r="B5" s="7"/>
      <c r="C5" s="7"/>
      <c r="D5" s="7" t="s">
        <v>172</v>
      </c>
    </row>
    <row r="6" spans="1:4" ht="12.75">
      <c r="A6" s="7"/>
      <c r="B6" s="7"/>
      <c r="C6" s="7"/>
      <c r="D6" s="7" t="s">
        <v>797</v>
      </c>
    </row>
    <row r="7" spans="1:4" ht="12.75">
      <c r="A7" s="7"/>
      <c r="B7" s="7"/>
      <c r="C7" s="7"/>
      <c r="D7" s="7"/>
    </row>
    <row r="8" spans="1:4" ht="21" customHeight="1">
      <c r="A8" s="133" t="s">
        <v>583</v>
      </c>
      <c r="B8" s="134"/>
      <c r="C8" s="134"/>
      <c r="D8" s="135"/>
    </row>
    <row r="9" spans="1:4" ht="52.5">
      <c r="A9" s="91" t="s">
        <v>722</v>
      </c>
      <c r="B9" s="92" t="s">
        <v>584</v>
      </c>
      <c r="C9" s="18" t="s">
        <v>585</v>
      </c>
      <c r="D9" s="18" t="s">
        <v>586</v>
      </c>
    </row>
    <row r="10" spans="1:4" ht="12.75">
      <c r="A10" s="91" t="s">
        <v>587</v>
      </c>
      <c r="B10" s="93">
        <v>2</v>
      </c>
      <c r="C10" s="93">
        <v>3</v>
      </c>
      <c r="D10" s="93">
        <v>4</v>
      </c>
    </row>
    <row r="11" spans="1:4" ht="12.75">
      <c r="A11" s="94" t="s">
        <v>587</v>
      </c>
      <c r="B11" s="95" t="s">
        <v>588</v>
      </c>
      <c r="C11" s="96"/>
      <c r="D11" s="97"/>
    </row>
    <row r="12" spans="1:4" ht="12.75">
      <c r="A12" s="94" t="s">
        <v>589</v>
      </c>
      <c r="B12" s="95" t="s">
        <v>590</v>
      </c>
      <c r="C12" s="98">
        <v>83</v>
      </c>
      <c r="D12" s="97">
        <v>17</v>
      </c>
    </row>
    <row r="13" spans="1:4" ht="12.75">
      <c r="A13" s="94" t="s">
        <v>591</v>
      </c>
      <c r="B13" s="95" t="s">
        <v>592</v>
      </c>
      <c r="C13" s="98">
        <v>100</v>
      </c>
      <c r="D13" s="97">
        <v>0</v>
      </c>
    </row>
    <row r="14" spans="1:4" ht="12.75">
      <c r="A14" s="94" t="s">
        <v>593</v>
      </c>
      <c r="B14" s="95" t="s">
        <v>803</v>
      </c>
      <c r="C14" s="98">
        <v>35</v>
      </c>
      <c r="D14" s="97">
        <v>35</v>
      </c>
    </row>
    <row r="15" spans="1:4" ht="12.75">
      <c r="A15" s="94" t="s">
        <v>594</v>
      </c>
      <c r="B15" s="95" t="s">
        <v>595</v>
      </c>
      <c r="C15" s="98">
        <v>100</v>
      </c>
      <c r="D15" s="97">
        <v>0</v>
      </c>
    </row>
    <row r="16" spans="1:4" ht="12.75">
      <c r="A16" s="94" t="s">
        <v>596</v>
      </c>
      <c r="B16" s="95" t="s">
        <v>597</v>
      </c>
      <c r="C16" s="98">
        <v>100</v>
      </c>
      <c r="D16" s="97">
        <v>0</v>
      </c>
    </row>
    <row r="17" spans="1:4" ht="12.75">
      <c r="A17" s="94" t="s">
        <v>598</v>
      </c>
      <c r="B17" s="95" t="s">
        <v>599</v>
      </c>
      <c r="C17" s="98">
        <v>100</v>
      </c>
      <c r="D17" s="97">
        <v>0</v>
      </c>
    </row>
    <row r="18" spans="1:4" ht="12.75">
      <c r="A18" s="94" t="s">
        <v>600</v>
      </c>
      <c r="B18" s="95" t="s">
        <v>601</v>
      </c>
      <c r="C18" s="98">
        <v>100</v>
      </c>
      <c r="D18" s="97">
        <v>0</v>
      </c>
    </row>
    <row r="19" spans="1:4" ht="12.75">
      <c r="A19" s="94" t="s">
        <v>602</v>
      </c>
      <c r="B19" s="95" t="s">
        <v>603</v>
      </c>
      <c r="C19" s="98">
        <v>100</v>
      </c>
      <c r="D19" s="97">
        <v>0</v>
      </c>
    </row>
    <row r="20" spans="1:4" ht="12.75">
      <c r="A20" s="94" t="s">
        <v>604</v>
      </c>
      <c r="B20" s="95" t="s">
        <v>605</v>
      </c>
      <c r="C20" s="98">
        <v>100</v>
      </c>
      <c r="D20" s="97">
        <v>0</v>
      </c>
    </row>
    <row r="21" spans="1:4" ht="22.5">
      <c r="A21" s="94" t="s">
        <v>606</v>
      </c>
      <c r="B21" s="95" t="s">
        <v>804</v>
      </c>
      <c r="C21" s="98">
        <v>100</v>
      </c>
      <c r="D21" s="97">
        <v>0</v>
      </c>
    </row>
    <row r="22" spans="1:4" ht="12.75">
      <c r="A22" s="94" t="s">
        <v>607</v>
      </c>
      <c r="B22" s="95" t="s">
        <v>805</v>
      </c>
      <c r="C22" s="98">
        <v>100</v>
      </c>
      <c r="D22" s="97">
        <v>0</v>
      </c>
    </row>
    <row r="23" spans="1:4" ht="12.75">
      <c r="A23" s="94" t="s">
        <v>608</v>
      </c>
      <c r="B23" s="95" t="s">
        <v>806</v>
      </c>
      <c r="C23" s="98">
        <v>100</v>
      </c>
      <c r="D23" s="97">
        <v>0</v>
      </c>
    </row>
    <row r="24" spans="1:4" ht="33.75">
      <c r="A24" s="94" t="s">
        <v>609</v>
      </c>
      <c r="B24" s="125" t="s">
        <v>912</v>
      </c>
      <c r="C24" s="98">
        <v>100</v>
      </c>
      <c r="D24" s="97">
        <v>0</v>
      </c>
    </row>
    <row r="25" spans="1:4" ht="22.5">
      <c r="A25" s="94" t="s">
        <v>610</v>
      </c>
      <c r="B25" s="95" t="s">
        <v>807</v>
      </c>
      <c r="C25" s="98">
        <v>100</v>
      </c>
      <c r="D25" s="97">
        <v>0</v>
      </c>
    </row>
    <row r="26" spans="1:4" ht="33.75">
      <c r="A26" s="94" t="s">
        <v>1</v>
      </c>
      <c r="B26" s="95" t="s">
        <v>0</v>
      </c>
      <c r="C26" s="98">
        <v>50</v>
      </c>
      <c r="D26" s="97">
        <v>50</v>
      </c>
    </row>
    <row r="27" spans="1:4" ht="33.75">
      <c r="A27" s="94" t="s">
        <v>3</v>
      </c>
      <c r="B27" s="95" t="s">
        <v>2</v>
      </c>
      <c r="C27" s="98">
        <v>100</v>
      </c>
      <c r="D27" s="97">
        <v>0</v>
      </c>
    </row>
    <row r="28" spans="1:4" ht="45">
      <c r="A28" s="94" t="s">
        <v>5</v>
      </c>
      <c r="B28" s="95" t="s">
        <v>4</v>
      </c>
      <c r="C28" s="98">
        <v>50</v>
      </c>
      <c r="D28" s="97">
        <v>0</v>
      </c>
    </row>
    <row r="29" spans="1:4" ht="33.75">
      <c r="A29" s="94" t="s">
        <v>856</v>
      </c>
      <c r="B29" s="95" t="s">
        <v>855</v>
      </c>
      <c r="C29" s="98">
        <v>100</v>
      </c>
      <c r="D29" s="97">
        <v>0</v>
      </c>
    </row>
    <row r="30" spans="1:4" ht="22.5">
      <c r="A30" s="94" t="s">
        <v>858</v>
      </c>
      <c r="B30" s="95" t="s">
        <v>857</v>
      </c>
      <c r="C30" s="98">
        <v>100</v>
      </c>
      <c r="D30" s="97">
        <v>0</v>
      </c>
    </row>
    <row r="31" spans="1:4" ht="33.75">
      <c r="A31" s="94" t="s">
        <v>860</v>
      </c>
      <c r="B31" s="95" t="s">
        <v>859</v>
      </c>
      <c r="C31" s="98">
        <v>100</v>
      </c>
      <c r="D31" s="97">
        <v>0</v>
      </c>
    </row>
    <row r="32" spans="1:4" ht="12.75">
      <c r="A32" s="94" t="s">
        <v>862</v>
      </c>
      <c r="B32" s="95" t="s">
        <v>861</v>
      </c>
      <c r="C32" s="98">
        <v>40</v>
      </c>
      <c r="D32" s="97">
        <v>0</v>
      </c>
    </row>
    <row r="33" spans="1:4" ht="21">
      <c r="A33" s="94" t="s">
        <v>863</v>
      </c>
      <c r="B33" s="99" t="s">
        <v>833</v>
      </c>
      <c r="C33" s="100">
        <v>100</v>
      </c>
      <c r="D33" s="101">
        <v>0</v>
      </c>
    </row>
    <row r="34" spans="1:4" ht="12.75">
      <c r="A34" s="94" t="s">
        <v>865</v>
      </c>
      <c r="B34" s="95" t="s">
        <v>864</v>
      </c>
      <c r="C34" s="98">
        <v>100</v>
      </c>
      <c r="D34" s="97">
        <v>0</v>
      </c>
    </row>
    <row r="35" spans="1:4" ht="22.5">
      <c r="A35" s="94" t="s">
        <v>867</v>
      </c>
      <c r="B35" s="95" t="s">
        <v>866</v>
      </c>
      <c r="C35" s="98">
        <v>100</v>
      </c>
      <c r="D35" s="97">
        <v>0</v>
      </c>
    </row>
    <row r="36" spans="1:4" ht="12.75">
      <c r="A36" s="94" t="s">
        <v>869</v>
      </c>
      <c r="B36" s="95" t="s">
        <v>868</v>
      </c>
      <c r="C36" s="98">
        <v>100</v>
      </c>
      <c r="D36" s="97">
        <v>0</v>
      </c>
    </row>
    <row r="37" spans="1:4" ht="12.75">
      <c r="A37" s="94" t="s">
        <v>870</v>
      </c>
      <c r="B37" s="95" t="s">
        <v>833</v>
      </c>
      <c r="C37" s="98">
        <v>100</v>
      </c>
      <c r="D37" s="97">
        <v>0</v>
      </c>
    </row>
    <row r="38" spans="1:4" ht="22.5">
      <c r="A38" s="94" t="s">
        <v>872</v>
      </c>
      <c r="B38" s="125" t="s">
        <v>742</v>
      </c>
      <c r="C38" s="98">
        <v>100</v>
      </c>
      <c r="D38" s="97">
        <v>0</v>
      </c>
    </row>
    <row r="39" spans="1:4" ht="12.75">
      <c r="A39" s="94" t="s">
        <v>874</v>
      </c>
      <c r="B39" s="99" t="s">
        <v>871</v>
      </c>
      <c r="C39" s="100">
        <v>100</v>
      </c>
      <c r="D39" s="101">
        <v>0</v>
      </c>
    </row>
    <row r="40" spans="1:4" ht="12.75">
      <c r="A40" s="94" t="s">
        <v>876</v>
      </c>
      <c r="B40" s="95" t="s">
        <v>873</v>
      </c>
      <c r="C40" s="98">
        <v>100</v>
      </c>
      <c r="D40" s="97">
        <v>0</v>
      </c>
    </row>
    <row r="41" spans="1:4" ht="33.75">
      <c r="A41" s="94" t="s">
        <v>877</v>
      </c>
      <c r="B41" s="95" t="s">
        <v>875</v>
      </c>
      <c r="C41" s="98">
        <v>100</v>
      </c>
      <c r="D41" s="97">
        <v>0</v>
      </c>
    </row>
    <row r="42" spans="1:4" ht="12.75">
      <c r="A42" s="94" t="s">
        <v>878</v>
      </c>
      <c r="B42" s="95" t="s">
        <v>808</v>
      </c>
      <c r="C42" s="98">
        <v>100</v>
      </c>
      <c r="D42" s="97">
        <v>0</v>
      </c>
    </row>
    <row r="43" spans="1:4" ht="22.5">
      <c r="A43" s="94" t="s">
        <v>880</v>
      </c>
      <c r="B43" s="95" t="s">
        <v>293</v>
      </c>
      <c r="C43" s="98">
        <v>50</v>
      </c>
      <c r="D43" s="97">
        <v>50</v>
      </c>
    </row>
    <row r="44" spans="1:4" ht="22.5">
      <c r="A44" s="94" t="s">
        <v>882</v>
      </c>
      <c r="B44" s="95" t="s">
        <v>879</v>
      </c>
      <c r="C44" s="98">
        <v>100</v>
      </c>
      <c r="D44" s="97">
        <v>0</v>
      </c>
    </row>
    <row r="45" spans="1:4" ht="33.75">
      <c r="A45" s="94" t="s">
        <v>884</v>
      </c>
      <c r="B45" s="95" t="s">
        <v>881</v>
      </c>
      <c r="C45" s="98">
        <v>50</v>
      </c>
      <c r="D45" s="97">
        <v>0</v>
      </c>
    </row>
    <row r="46" spans="1:4" ht="45">
      <c r="A46" s="94" t="s">
        <v>886</v>
      </c>
      <c r="B46" s="95" t="s">
        <v>883</v>
      </c>
      <c r="C46" s="98">
        <v>50</v>
      </c>
      <c r="D46" s="97">
        <v>0</v>
      </c>
    </row>
    <row r="47" spans="1:4" ht="12.75">
      <c r="A47" s="94" t="s">
        <v>888</v>
      </c>
      <c r="B47" s="95" t="s">
        <v>885</v>
      </c>
      <c r="C47" s="98">
        <v>100</v>
      </c>
      <c r="D47" s="97">
        <v>0</v>
      </c>
    </row>
    <row r="48" spans="1:4" ht="22.5">
      <c r="A48" s="94" t="s">
        <v>890</v>
      </c>
      <c r="B48" s="95" t="s">
        <v>887</v>
      </c>
      <c r="C48" s="98">
        <v>100</v>
      </c>
      <c r="D48" s="97">
        <v>0</v>
      </c>
    </row>
    <row r="49" spans="1:4" ht="33.75">
      <c r="A49" s="94" t="s">
        <v>891</v>
      </c>
      <c r="B49" s="125" t="s">
        <v>913</v>
      </c>
      <c r="C49" s="98">
        <v>100</v>
      </c>
      <c r="D49" s="97">
        <v>0</v>
      </c>
    </row>
    <row r="50" spans="1:4" ht="22.5">
      <c r="A50" s="94" t="s">
        <v>892</v>
      </c>
      <c r="B50" s="95" t="s">
        <v>889</v>
      </c>
      <c r="C50" s="98">
        <v>100</v>
      </c>
      <c r="D50" s="97">
        <v>0</v>
      </c>
    </row>
    <row r="51" spans="1:4" ht="12.75">
      <c r="A51" s="94" t="s">
        <v>894</v>
      </c>
      <c r="B51" s="95" t="s">
        <v>294</v>
      </c>
      <c r="C51" s="98">
        <v>100</v>
      </c>
      <c r="D51" s="97">
        <v>0</v>
      </c>
    </row>
    <row r="52" spans="1:4" ht="12.75">
      <c r="A52" s="94" t="s">
        <v>896</v>
      </c>
      <c r="B52" s="95" t="s">
        <v>295</v>
      </c>
      <c r="C52" s="98">
        <v>100</v>
      </c>
      <c r="D52" s="97">
        <v>0</v>
      </c>
    </row>
    <row r="53" spans="1:4" ht="12.75">
      <c r="A53" s="94" t="s">
        <v>898</v>
      </c>
      <c r="B53" s="125" t="s">
        <v>914</v>
      </c>
      <c r="C53" s="98">
        <v>100</v>
      </c>
      <c r="D53" s="97">
        <v>0</v>
      </c>
    </row>
    <row r="54" spans="1:4" ht="21">
      <c r="A54" s="94" t="s">
        <v>900</v>
      </c>
      <c r="B54" s="99" t="s">
        <v>893</v>
      </c>
      <c r="C54" s="100">
        <v>100</v>
      </c>
      <c r="D54" s="101">
        <v>0</v>
      </c>
    </row>
    <row r="55" spans="1:4" ht="22.5">
      <c r="A55" s="94" t="s">
        <v>902</v>
      </c>
      <c r="B55" s="95" t="s">
        <v>895</v>
      </c>
      <c r="C55" s="98">
        <v>100</v>
      </c>
      <c r="D55" s="97">
        <v>0</v>
      </c>
    </row>
    <row r="56" spans="1:4" ht="22.5">
      <c r="A56" s="94" t="s">
        <v>903</v>
      </c>
      <c r="B56" s="95" t="s">
        <v>897</v>
      </c>
      <c r="C56" s="98">
        <v>100</v>
      </c>
      <c r="D56" s="97">
        <v>0</v>
      </c>
    </row>
    <row r="57" spans="1:4" ht="12.75">
      <c r="A57" s="94" t="s">
        <v>915</v>
      </c>
      <c r="B57" s="99" t="s">
        <v>899</v>
      </c>
      <c r="C57" s="100">
        <v>100</v>
      </c>
      <c r="D57" s="101">
        <v>0</v>
      </c>
    </row>
    <row r="58" spans="1:4" ht="12.75">
      <c r="A58" s="94" t="s">
        <v>916</v>
      </c>
      <c r="B58" s="95" t="s">
        <v>901</v>
      </c>
      <c r="C58" s="98">
        <v>100</v>
      </c>
      <c r="D58" s="97">
        <v>0</v>
      </c>
    </row>
    <row r="59" spans="1:4" ht="12.75">
      <c r="A59" s="94" t="s">
        <v>917</v>
      </c>
      <c r="B59" s="99" t="s">
        <v>918</v>
      </c>
      <c r="C59" s="100">
        <v>100</v>
      </c>
      <c r="D59" s="101">
        <v>0</v>
      </c>
    </row>
    <row r="60" spans="1:4" ht="12.75">
      <c r="A60" s="94" t="s">
        <v>919</v>
      </c>
      <c r="B60" s="125" t="s">
        <v>920</v>
      </c>
      <c r="C60" s="98">
        <v>100</v>
      </c>
      <c r="D60" s="97">
        <v>0</v>
      </c>
    </row>
  </sheetData>
  <mergeCells count="1">
    <mergeCell ref="A8:D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F16"/>
  <sheetViews>
    <sheetView workbookViewId="0" topLeftCell="A1">
      <selection activeCell="C26" sqref="C26"/>
    </sheetView>
  </sheetViews>
  <sheetFormatPr defaultColWidth="9.00390625" defaultRowHeight="12.75"/>
  <cols>
    <col min="1" max="1" width="4.875" style="0" customWidth="1"/>
    <col min="2" max="2" width="27.00390625" style="0" customWidth="1"/>
    <col min="3" max="3" width="14.25390625" style="0" customWidth="1"/>
    <col min="4" max="5" width="21.625" style="0" customWidth="1"/>
    <col min="6" max="6" width="19.25390625" style="0" customWidth="1"/>
  </cols>
  <sheetData>
    <row r="1" spans="1:6" ht="12.75">
      <c r="A1" s="8"/>
      <c r="B1" s="8"/>
      <c r="C1" s="8"/>
      <c r="D1" s="8"/>
      <c r="E1" s="8"/>
      <c r="F1" s="7" t="s">
        <v>289</v>
      </c>
    </row>
    <row r="2" spans="1:6" ht="12.75">
      <c r="A2" s="8"/>
      <c r="B2" s="8"/>
      <c r="C2" s="8"/>
      <c r="D2" s="8"/>
      <c r="E2" s="8"/>
      <c r="F2" s="7" t="s">
        <v>367</v>
      </c>
    </row>
    <row r="3" spans="1:6" ht="12.75">
      <c r="A3" s="8"/>
      <c r="B3" s="8"/>
      <c r="C3" s="8"/>
      <c r="D3" s="8"/>
      <c r="E3" s="8"/>
      <c r="F3" s="7" t="s">
        <v>172</v>
      </c>
    </row>
    <row r="4" spans="1:6" ht="12.75">
      <c r="A4" s="8"/>
      <c r="B4" s="8"/>
      <c r="C4" s="8"/>
      <c r="D4" s="8"/>
      <c r="E4" s="8"/>
      <c r="F4" s="7" t="s">
        <v>173</v>
      </c>
    </row>
    <row r="5" spans="1:6" ht="12.75">
      <c r="A5" s="8"/>
      <c r="B5" s="8"/>
      <c r="C5" s="8"/>
      <c r="D5" s="8"/>
      <c r="E5" s="8"/>
      <c r="F5" s="7" t="s">
        <v>172</v>
      </c>
    </row>
    <row r="6" spans="1:6" ht="12.75">
      <c r="A6" s="8"/>
      <c r="B6" s="8"/>
      <c r="C6" s="8"/>
      <c r="D6" s="8"/>
      <c r="E6" s="8"/>
      <c r="F6" s="7" t="s">
        <v>286</v>
      </c>
    </row>
    <row r="7" spans="1:6" ht="12.75">
      <c r="A7" s="8"/>
      <c r="B7" s="8"/>
      <c r="C7" s="8"/>
      <c r="D7" s="8"/>
      <c r="E7" s="8"/>
      <c r="F7" s="8"/>
    </row>
    <row r="8" spans="1:6" ht="37.5" customHeight="1">
      <c r="A8" s="156" t="s">
        <v>290</v>
      </c>
      <c r="B8" s="152"/>
      <c r="C8" s="152"/>
      <c r="D8" s="152"/>
      <c r="E8" s="152"/>
      <c r="F8" s="152"/>
    </row>
    <row r="9" spans="1:6" ht="12.75">
      <c r="A9" s="8"/>
      <c r="B9" s="8"/>
      <c r="C9" s="8"/>
      <c r="D9" s="8"/>
      <c r="E9" s="8"/>
      <c r="F9" s="8"/>
    </row>
    <row r="10" spans="1:6" ht="123.75">
      <c r="A10" s="9" t="s">
        <v>722</v>
      </c>
      <c r="B10" s="9"/>
      <c r="C10" s="9" t="s">
        <v>730</v>
      </c>
      <c r="D10" s="9" t="s">
        <v>287</v>
      </c>
      <c r="E10" s="9" t="s">
        <v>291</v>
      </c>
      <c r="F10" s="119" t="s">
        <v>292</v>
      </c>
    </row>
    <row r="11" spans="1:6" ht="22.5">
      <c r="A11" s="120">
        <v>1</v>
      </c>
      <c r="B11" s="121" t="s">
        <v>452</v>
      </c>
      <c r="C11" s="122">
        <f>SUM(D11:F11)</f>
        <v>0</v>
      </c>
      <c r="D11" s="25">
        <v>0</v>
      </c>
      <c r="E11" s="25">
        <v>0</v>
      </c>
      <c r="F11" s="25">
        <v>0</v>
      </c>
    </row>
    <row r="12" spans="1:6" ht="22.5">
      <c r="A12" s="120">
        <v>2</v>
      </c>
      <c r="B12" s="121" t="s">
        <v>453</v>
      </c>
      <c r="C12" s="122">
        <f>SUM(D12:F12)</f>
        <v>2389.1</v>
      </c>
      <c r="D12" s="25">
        <v>1665.1</v>
      </c>
      <c r="E12" s="25">
        <v>724</v>
      </c>
      <c r="F12" s="25">
        <v>0</v>
      </c>
    </row>
    <row r="13" spans="1:6" ht="22.5">
      <c r="A13" s="120">
        <v>3</v>
      </c>
      <c r="B13" s="121" t="s">
        <v>454</v>
      </c>
      <c r="C13" s="122">
        <f>SUM(D13:F13)</f>
        <v>0</v>
      </c>
      <c r="D13" s="25">
        <v>0</v>
      </c>
      <c r="E13" s="25">
        <v>0</v>
      </c>
      <c r="F13" s="25">
        <v>0</v>
      </c>
    </row>
    <row r="14" spans="1:6" ht="22.5">
      <c r="A14" s="120">
        <v>4</v>
      </c>
      <c r="B14" s="121" t="s">
        <v>455</v>
      </c>
      <c r="C14" s="122">
        <f>SUM(D14:F14)</f>
        <v>0</v>
      </c>
      <c r="D14" s="25">
        <v>0</v>
      </c>
      <c r="E14" s="25">
        <v>0</v>
      </c>
      <c r="F14" s="25">
        <v>0</v>
      </c>
    </row>
    <row r="15" spans="1:6" ht="22.5">
      <c r="A15" s="120">
        <v>5</v>
      </c>
      <c r="B15" s="121" t="s">
        <v>456</v>
      </c>
      <c r="C15" s="122">
        <f>SUM(D15:F15)</f>
        <v>14828</v>
      </c>
      <c r="D15" s="25">
        <v>10447</v>
      </c>
      <c r="E15" s="25">
        <v>0</v>
      </c>
      <c r="F15" s="25">
        <v>4381</v>
      </c>
    </row>
    <row r="16" spans="1:6" ht="12.75">
      <c r="A16" s="123"/>
      <c r="B16" s="124" t="s">
        <v>288</v>
      </c>
      <c r="C16" s="122">
        <f>SUM(C11:C15)</f>
        <v>17217.1</v>
      </c>
      <c r="D16" s="122">
        <f>SUM(D11:D15)</f>
        <v>12112.1</v>
      </c>
      <c r="E16" s="122">
        <f>SUM(E11:E15)</f>
        <v>724</v>
      </c>
      <c r="F16" s="122">
        <f>SUM(F11:F15)</f>
        <v>4381</v>
      </c>
    </row>
  </sheetData>
  <mergeCells count="1"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93"/>
  <sheetViews>
    <sheetView workbookViewId="0" topLeftCell="A88">
      <selection activeCell="B95" sqref="B95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46"/>
      <c r="B1" s="47"/>
      <c r="C1" s="47"/>
      <c r="D1" s="47" t="s">
        <v>130</v>
      </c>
    </row>
    <row r="2" spans="1:4" ht="12.75" customHeight="1">
      <c r="A2" s="46"/>
      <c r="B2" s="47"/>
      <c r="C2" s="47"/>
      <c r="D2" s="47" t="s">
        <v>367</v>
      </c>
    </row>
    <row r="3" spans="1:4" ht="12.75" customHeight="1">
      <c r="A3" s="46"/>
      <c r="B3" s="47"/>
      <c r="C3" s="47"/>
      <c r="D3" s="47" t="s">
        <v>172</v>
      </c>
    </row>
    <row r="4" spans="1:4" ht="12.75" customHeight="1">
      <c r="A4" s="46"/>
      <c r="B4" s="47"/>
      <c r="C4" s="47"/>
      <c r="D4" s="47" t="s">
        <v>173</v>
      </c>
    </row>
    <row r="5" spans="1:4" ht="12.75" customHeight="1">
      <c r="A5" s="46"/>
      <c r="B5" s="47"/>
      <c r="C5" s="47"/>
      <c r="D5" s="47" t="s">
        <v>172</v>
      </c>
    </row>
    <row r="6" spans="1:4" ht="12.75" customHeight="1">
      <c r="A6" s="46"/>
      <c r="B6" s="142"/>
      <c r="C6" s="142"/>
      <c r="D6" s="47" t="s">
        <v>797</v>
      </c>
    </row>
    <row r="7" spans="1:4" ht="10.5" customHeight="1">
      <c r="A7" s="46"/>
      <c r="B7" s="48"/>
      <c r="C7" s="48"/>
      <c r="D7" s="47"/>
    </row>
    <row r="8" spans="1:3" ht="16.5" customHeight="1">
      <c r="A8" s="46"/>
      <c r="B8" s="143" t="s">
        <v>131</v>
      </c>
      <c r="C8" s="143"/>
    </row>
    <row r="9" spans="1:3" ht="13.5" customHeight="1">
      <c r="A9" s="46"/>
      <c r="B9" s="49"/>
      <c r="C9" s="49"/>
    </row>
    <row r="10" spans="1:4" ht="34.5" customHeight="1">
      <c r="A10" s="136" t="s">
        <v>722</v>
      </c>
      <c r="B10" s="138" t="s">
        <v>132</v>
      </c>
      <c r="C10" s="138" t="s">
        <v>133</v>
      </c>
      <c r="D10" s="138" t="s">
        <v>134</v>
      </c>
    </row>
    <row r="11" spans="1:4" ht="34.5" customHeight="1">
      <c r="A11" s="137"/>
      <c r="B11" s="139"/>
      <c r="C11" s="139"/>
      <c r="D11" s="139"/>
    </row>
    <row r="12" spans="1:4" ht="12.75">
      <c r="A12" s="50">
        <v>1</v>
      </c>
      <c r="B12" s="32" t="s">
        <v>135</v>
      </c>
      <c r="C12" s="51" t="s">
        <v>136</v>
      </c>
      <c r="D12" s="52">
        <f>D13+D18+D25+D34+D40+D45</f>
        <v>123687</v>
      </c>
    </row>
    <row r="13" spans="1:4" ht="12.75">
      <c r="A13" s="50">
        <f>A12+1</f>
        <v>2</v>
      </c>
      <c r="B13" s="32" t="s">
        <v>137</v>
      </c>
      <c r="C13" s="51" t="s">
        <v>138</v>
      </c>
      <c r="D13" s="52">
        <f>D14+D15+D16+D17</f>
        <v>107883</v>
      </c>
    </row>
    <row r="14" spans="1:4" ht="51">
      <c r="A14" s="50">
        <v>3</v>
      </c>
      <c r="B14" s="30" t="s">
        <v>139</v>
      </c>
      <c r="C14" s="53" t="s">
        <v>368</v>
      </c>
      <c r="D14" s="54">
        <v>106683</v>
      </c>
    </row>
    <row r="15" spans="1:4" ht="76.5">
      <c r="A15" s="50">
        <f>A14+1</f>
        <v>4</v>
      </c>
      <c r="B15" s="30" t="s">
        <v>369</v>
      </c>
      <c r="C15" s="53" t="s">
        <v>687</v>
      </c>
      <c r="D15" s="54">
        <v>1000</v>
      </c>
    </row>
    <row r="16" spans="1:4" ht="38.25">
      <c r="A16" s="50">
        <v>5</v>
      </c>
      <c r="B16" s="30" t="s">
        <v>688</v>
      </c>
      <c r="C16" s="53" t="s">
        <v>689</v>
      </c>
      <c r="D16" s="54">
        <v>100</v>
      </c>
    </row>
    <row r="17" spans="1:4" ht="63.75">
      <c r="A17" s="50">
        <f>A16+1</f>
        <v>6</v>
      </c>
      <c r="B17" s="30" t="s">
        <v>140</v>
      </c>
      <c r="C17" s="53" t="s">
        <v>690</v>
      </c>
      <c r="D17" s="54">
        <v>100</v>
      </c>
    </row>
    <row r="18" spans="1:4" ht="12.75">
      <c r="A18" s="50">
        <v>7</v>
      </c>
      <c r="B18" s="32" t="s">
        <v>191</v>
      </c>
      <c r="C18" s="51" t="s">
        <v>192</v>
      </c>
      <c r="D18" s="52">
        <f>D19+D22</f>
        <v>2555</v>
      </c>
    </row>
    <row r="19" spans="1:4" ht="25.5">
      <c r="A19" s="50">
        <f>A18+1</f>
        <v>8</v>
      </c>
      <c r="B19" s="32" t="s">
        <v>193</v>
      </c>
      <c r="C19" s="51" t="s">
        <v>194</v>
      </c>
      <c r="D19" s="52">
        <f>D20+D21</f>
        <v>2362</v>
      </c>
    </row>
    <row r="20" spans="1:4" ht="12.75">
      <c r="A20" s="50">
        <v>9</v>
      </c>
      <c r="B20" s="30" t="s">
        <v>195</v>
      </c>
      <c r="C20" s="53" t="s">
        <v>194</v>
      </c>
      <c r="D20" s="54">
        <v>1000</v>
      </c>
    </row>
    <row r="21" spans="1:4" ht="25.5">
      <c r="A21" s="50">
        <f>A20+1</f>
        <v>10</v>
      </c>
      <c r="B21" s="30" t="s">
        <v>196</v>
      </c>
      <c r="C21" s="53" t="s">
        <v>197</v>
      </c>
      <c r="D21" s="54">
        <v>1362</v>
      </c>
    </row>
    <row r="22" spans="1:4" ht="12.75">
      <c r="A22" s="50">
        <f>A21+1</f>
        <v>11</v>
      </c>
      <c r="B22" s="32" t="s">
        <v>198</v>
      </c>
      <c r="C22" s="51" t="s">
        <v>199</v>
      </c>
      <c r="D22" s="52">
        <f>D23+D24</f>
        <v>193</v>
      </c>
    </row>
    <row r="23" spans="1:4" ht="12.75">
      <c r="A23" s="50">
        <v>12</v>
      </c>
      <c r="B23" s="31" t="s">
        <v>200</v>
      </c>
      <c r="C23" s="55" t="s">
        <v>199</v>
      </c>
      <c r="D23" s="54">
        <v>100</v>
      </c>
    </row>
    <row r="24" spans="1:4" ht="25.5">
      <c r="A24" s="50">
        <f>A23+1</f>
        <v>13</v>
      </c>
      <c r="B24" s="31" t="s">
        <v>201</v>
      </c>
      <c r="C24" s="55" t="s">
        <v>202</v>
      </c>
      <c r="D24" s="54">
        <v>93</v>
      </c>
    </row>
    <row r="25" spans="1:4" ht="25.5">
      <c r="A25" s="50">
        <f>A24+1</f>
        <v>14</v>
      </c>
      <c r="B25" s="32" t="s">
        <v>203</v>
      </c>
      <c r="C25" s="51" t="s">
        <v>204</v>
      </c>
      <c r="D25" s="52">
        <f>D26+D28+D30+D31</f>
        <v>828</v>
      </c>
    </row>
    <row r="26" spans="1:4" ht="51">
      <c r="A26" s="50">
        <f>A25+1</f>
        <v>15</v>
      </c>
      <c r="B26" s="30" t="s">
        <v>205</v>
      </c>
      <c r="C26" s="53" t="s">
        <v>206</v>
      </c>
      <c r="D26" s="52">
        <f>D27</f>
        <v>250</v>
      </c>
    </row>
    <row r="27" spans="1:4" ht="51">
      <c r="A27" s="50">
        <v>16</v>
      </c>
      <c r="B27" s="30" t="s">
        <v>207</v>
      </c>
      <c r="C27" s="53" t="s">
        <v>208</v>
      </c>
      <c r="D27" s="54">
        <v>250</v>
      </c>
    </row>
    <row r="28" spans="1:4" ht="51">
      <c r="A28" s="50">
        <f>A27+1</f>
        <v>17</v>
      </c>
      <c r="B28" s="32" t="s">
        <v>209</v>
      </c>
      <c r="C28" s="51" t="s">
        <v>691</v>
      </c>
      <c r="D28" s="52">
        <f>D29</f>
        <v>320</v>
      </c>
    </row>
    <row r="29" spans="1:4" ht="69" customHeight="1">
      <c r="A29" s="50">
        <v>18</v>
      </c>
      <c r="B29" s="30" t="s">
        <v>210</v>
      </c>
      <c r="C29" s="53" t="s">
        <v>211</v>
      </c>
      <c r="D29" s="54">
        <v>320</v>
      </c>
    </row>
    <row r="30" spans="1:4" ht="38.25">
      <c r="A30" s="50">
        <f>A29+1</f>
        <v>19</v>
      </c>
      <c r="B30" s="30" t="s">
        <v>212</v>
      </c>
      <c r="C30" s="53" t="s">
        <v>213</v>
      </c>
      <c r="D30" s="54">
        <v>230</v>
      </c>
    </row>
    <row r="31" spans="1:4" ht="63.75" customHeight="1">
      <c r="A31" s="50">
        <f>A30+1</f>
        <v>20</v>
      </c>
      <c r="B31" s="32" t="s">
        <v>214</v>
      </c>
      <c r="C31" s="51" t="s">
        <v>692</v>
      </c>
      <c r="D31" s="52">
        <f>D32+D33</f>
        <v>28</v>
      </c>
    </row>
    <row r="32" spans="1:4" ht="30" customHeight="1">
      <c r="A32" s="50">
        <v>21</v>
      </c>
      <c r="B32" s="30" t="s">
        <v>215</v>
      </c>
      <c r="C32" s="53" t="s">
        <v>216</v>
      </c>
      <c r="D32" s="54">
        <v>8</v>
      </c>
    </row>
    <row r="33" spans="1:4" ht="51">
      <c r="A33" s="50">
        <f>A32+1</f>
        <v>22</v>
      </c>
      <c r="B33" s="30" t="s">
        <v>217</v>
      </c>
      <c r="C33" s="53" t="s">
        <v>693</v>
      </c>
      <c r="D33" s="54">
        <v>20</v>
      </c>
    </row>
    <row r="34" spans="1:4" ht="12.75">
      <c r="A34" s="50">
        <f>A33+1</f>
        <v>23</v>
      </c>
      <c r="B34" s="32" t="s">
        <v>218</v>
      </c>
      <c r="C34" s="51" t="s">
        <v>219</v>
      </c>
      <c r="D34" s="52">
        <f>D35+D36+D37+D38+D39</f>
        <v>499</v>
      </c>
    </row>
    <row r="35" spans="1:4" ht="25.5">
      <c r="A35" s="50">
        <f aca="true" t="shared" si="0" ref="A35:A93">A34+1</f>
        <v>24</v>
      </c>
      <c r="B35" s="30" t="s">
        <v>921</v>
      </c>
      <c r="C35" s="53" t="s">
        <v>922</v>
      </c>
      <c r="D35" s="54">
        <v>100</v>
      </c>
    </row>
    <row r="36" spans="1:4" ht="25.5">
      <c r="A36" s="50">
        <f t="shared" si="0"/>
        <v>25</v>
      </c>
      <c r="B36" s="30" t="s">
        <v>923</v>
      </c>
      <c r="C36" s="53" t="s">
        <v>924</v>
      </c>
      <c r="D36" s="54">
        <v>100</v>
      </c>
    </row>
    <row r="37" spans="1:4" ht="12.75">
      <c r="A37" s="50">
        <f t="shared" si="0"/>
        <v>26</v>
      </c>
      <c r="B37" s="30" t="s">
        <v>925</v>
      </c>
      <c r="C37" s="53" t="s">
        <v>926</v>
      </c>
      <c r="D37" s="54">
        <v>90</v>
      </c>
    </row>
    <row r="38" spans="1:4" ht="12.75">
      <c r="A38" s="50">
        <f t="shared" si="0"/>
        <v>27</v>
      </c>
      <c r="B38" s="30" t="s">
        <v>927</v>
      </c>
      <c r="C38" s="53" t="s">
        <v>928</v>
      </c>
      <c r="D38" s="54">
        <v>200</v>
      </c>
    </row>
    <row r="39" spans="1:4" ht="12.75">
      <c r="A39" s="50">
        <f t="shared" si="0"/>
        <v>28</v>
      </c>
      <c r="B39" s="30" t="s">
        <v>929</v>
      </c>
      <c r="C39" s="53" t="s">
        <v>930</v>
      </c>
      <c r="D39" s="54">
        <v>9</v>
      </c>
    </row>
    <row r="40" spans="1:4" ht="25.5">
      <c r="A40" s="50">
        <f t="shared" si="0"/>
        <v>29</v>
      </c>
      <c r="B40" s="32" t="s">
        <v>220</v>
      </c>
      <c r="C40" s="51" t="s">
        <v>221</v>
      </c>
      <c r="D40" s="52">
        <f>D41</f>
        <v>11887</v>
      </c>
    </row>
    <row r="41" spans="1:4" ht="25.5">
      <c r="A41" s="50">
        <f t="shared" si="0"/>
        <v>30</v>
      </c>
      <c r="B41" s="32" t="s">
        <v>222</v>
      </c>
      <c r="C41" s="51" t="s">
        <v>694</v>
      </c>
      <c r="D41" s="54">
        <f>D42+D43+D44</f>
        <v>11887</v>
      </c>
    </row>
    <row r="42" spans="1:4" ht="25.5">
      <c r="A42" s="50">
        <f t="shared" si="0"/>
        <v>31</v>
      </c>
      <c r="B42" s="30" t="s">
        <v>738</v>
      </c>
      <c r="C42" s="53" t="s">
        <v>695</v>
      </c>
      <c r="D42" s="54">
        <v>8100</v>
      </c>
    </row>
    <row r="43" spans="1:4" ht="25.5">
      <c r="A43" s="50">
        <f t="shared" si="0"/>
        <v>32</v>
      </c>
      <c r="B43" s="30" t="s">
        <v>348</v>
      </c>
      <c r="C43" s="53" t="s">
        <v>931</v>
      </c>
      <c r="D43" s="54">
        <v>3287</v>
      </c>
    </row>
    <row r="44" spans="1:4" ht="25.5">
      <c r="A44" s="50">
        <f t="shared" si="0"/>
        <v>33</v>
      </c>
      <c r="B44" s="30" t="s">
        <v>696</v>
      </c>
      <c r="C44" s="56" t="s">
        <v>223</v>
      </c>
      <c r="D44" s="54">
        <v>500</v>
      </c>
    </row>
    <row r="45" spans="1:4" ht="25.5">
      <c r="A45" s="50">
        <f t="shared" si="0"/>
        <v>34</v>
      </c>
      <c r="B45" s="32" t="s">
        <v>224</v>
      </c>
      <c r="C45" s="51" t="s">
        <v>225</v>
      </c>
      <c r="D45" s="52">
        <f>D46</f>
        <v>35</v>
      </c>
    </row>
    <row r="46" spans="1:4" ht="29.25" customHeight="1">
      <c r="A46" s="50">
        <f t="shared" si="0"/>
        <v>35</v>
      </c>
      <c r="B46" s="30" t="s">
        <v>932</v>
      </c>
      <c r="C46" s="53" t="s">
        <v>226</v>
      </c>
      <c r="D46" s="54">
        <v>35</v>
      </c>
    </row>
    <row r="47" spans="1:4" ht="12.75">
      <c r="A47" s="50">
        <f t="shared" si="0"/>
        <v>36</v>
      </c>
      <c r="B47" s="32" t="s">
        <v>227</v>
      </c>
      <c r="C47" s="51" t="s">
        <v>228</v>
      </c>
      <c r="D47" s="52">
        <f>D48</f>
        <v>495928.2</v>
      </c>
    </row>
    <row r="48" spans="1:4" ht="25.5">
      <c r="A48" s="50">
        <f t="shared" si="0"/>
        <v>37</v>
      </c>
      <c r="B48" s="32" t="s">
        <v>229</v>
      </c>
      <c r="C48" s="51" t="s">
        <v>230</v>
      </c>
      <c r="D48" s="52">
        <f>D49+D51+D73+D87</f>
        <v>495928.2</v>
      </c>
    </row>
    <row r="49" spans="1:4" ht="25.5">
      <c r="A49" s="50">
        <f t="shared" si="0"/>
        <v>38</v>
      </c>
      <c r="B49" s="32" t="s">
        <v>231</v>
      </c>
      <c r="C49" s="51" t="s">
        <v>232</v>
      </c>
      <c r="D49" s="52">
        <f>D50</f>
        <v>138108</v>
      </c>
    </row>
    <row r="50" spans="1:4" ht="25.5">
      <c r="A50" s="50">
        <f t="shared" si="0"/>
        <v>39</v>
      </c>
      <c r="B50" s="30" t="s">
        <v>233</v>
      </c>
      <c r="C50" s="53" t="s">
        <v>234</v>
      </c>
      <c r="D50" s="54">
        <v>138108</v>
      </c>
    </row>
    <row r="51" spans="1:4" ht="25.5">
      <c r="A51" s="50">
        <f t="shared" si="0"/>
        <v>40</v>
      </c>
      <c r="B51" s="32" t="s">
        <v>235</v>
      </c>
      <c r="C51" s="51" t="s">
        <v>236</v>
      </c>
      <c r="D51" s="52">
        <f>D52+D53+D55+D58</f>
        <v>108563.70000000001</v>
      </c>
    </row>
    <row r="52" spans="1:4" ht="38.25">
      <c r="A52" s="50">
        <f t="shared" si="0"/>
        <v>41</v>
      </c>
      <c r="B52" s="31" t="s">
        <v>189</v>
      </c>
      <c r="C52" s="53" t="s">
        <v>325</v>
      </c>
      <c r="D52" s="54">
        <v>118</v>
      </c>
    </row>
    <row r="53" spans="1:4" ht="25.5">
      <c r="A53" s="50">
        <f t="shared" si="0"/>
        <v>42</v>
      </c>
      <c r="B53" s="32" t="s">
        <v>237</v>
      </c>
      <c r="C53" s="51" t="s">
        <v>238</v>
      </c>
      <c r="D53" s="52">
        <f>SUM(D54)</f>
        <v>537.3</v>
      </c>
    </row>
    <row r="54" spans="1:4" ht="25.5">
      <c r="A54" s="50">
        <f t="shared" si="0"/>
        <v>43</v>
      </c>
      <c r="B54" s="30" t="s">
        <v>239</v>
      </c>
      <c r="C54" s="53" t="s">
        <v>240</v>
      </c>
      <c r="D54" s="54">
        <v>537.3</v>
      </c>
    </row>
    <row r="55" spans="1:4" ht="38.25">
      <c r="A55" s="50">
        <f t="shared" si="0"/>
        <v>44</v>
      </c>
      <c r="B55" s="32" t="s">
        <v>241</v>
      </c>
      <c r="C55" s="51" t="s">
        <v>242</v>
      </c>
      <c r="D55" s="52">
        <f>D56+D57</f>
        <v>2184.8</v>
      </c>
    </row>
    <row r="56" spans="1:4" ht="25.5">
      <c r="A56" s="50">
        <f t="shared" si="0"/>
        <v>45</v>
      </c>
      <c r="B56" s="31" t="s">
        <v>243</v>
      </c>
      <c r="C56" s="55" t="s">
        <v>437</v>
      </c>
      <c r="D56" s="54">
        <v>1387.2</v>
      </c>
    </row>
    <row r="57" spans="1:5" ht="25.5">
      <c r="A57" s="50">
        <f t="shared" si="0"/>
        <v>46</v>
      </c>
      <c r="B57" s="31" t="s">
        <v>243</v>
      </c>
      <c r="C57" s="55" t="s">
        <v>438</v>
      </c>
      <c r="D57" s="54">
        <v>797.6</v>
      </c>
      <c r="E57" t="s">
        <v>439</v>
      </c>
    </row>
    <row r="58" spans="1:4" ht="25.5">
      <c r="A58" s="50">
        <f t="shared" si="0"/>
        <v>47</v>
      </c>
      <c r="B58" s="32" t="s">
        <v>440</v>
      </c>
      <c r="C58" s="51" t="s">
        <v>441</v>
      </c>
      <c r="D58" s="52">
        <f>D59+D60+D61+D62+D63+D64+D65+D66+D67+D68+D69+D70+D71+D72</f>
        <v>105723.6</v>
      </c>
    </row>
    <row r="59" spans="1:4" ht="25.5">
      <c r="A59" s="50">
        <f t="shared" si="0"/>
        <v>48</v>
      </c>
      <c r="B59" s="31" t="s">
        <v>442</v>
      </c>
      <c r="C59" s="55" t="s">
        <v>443</v>
      </c>
      <c r="D59" s="54">
        <v>11583</v>
      </c>
    </row>
    <row r="60" spans="1:4" ht="38.25">
      <c r="A60" s="50">
        <f t="shared" si="0"/>
        <v>49</v>
      </c>
      <c r="B60" s="31" t="s">
        <v>444</v>
      </c>
      <c r="C60" s="55" t="s">
        <v>445</v>
      </c>
      <c r="D60" s="54">
        <v>49728</v>
      </c>
    </row>
    <row r="61" spans="1:4" ht="51">
      <c r="A61" s="50">
        <f t="shared" si="0"/>
        <v>50</v>
      </c>
      <c r="B61" s="31" t="s">
        <v>442</v>
      </c>
      <c r="C61" s="53" t="s">
        <v>115</v>
      </c>
      <c r="D61" s="54">
        <v>837.5</v>
      </c>
    </row>
    <row r="62" spans="1:4" ht="12.75">
      <c r="A62" s="50">
        <f t="shared" si="0"/>
        <v>51</v>
      </c>
      <c r="B62" s="31" t="s">
        <v>442</v>
      </c>
      <c r="C62" s="55" t="s">
        <v>446</v>
      </c>
      <c r="D62" s="54">
        <v>6868</v>
      </c>
    </row>
    <row r="63" spans="1:4" ht="25.5">
      <c r="A63" s="50">
        <f t="shared" si="0"/>
        <v>52</v>
      </c>
      <c r="B63" s="31" t="s">
        <v>444</v>
      </c>
      <c r="C63" s="53" t="s">
        <v>160</v>
      </c>
      <c r="D63" s="54">
        <v>21866.3</v>
      </c>
    </row>
    <row r="64" spans="1:4" ht="25.5">
      <c r="A64" s="50">
        <f t="shared" si="0"/>
        <v>53</v>
      </c>
      <c r="B64" s="31" t="s">
        <v>444</v>
      </c>
      <c r="C64" s="53" t="s">
        <v>161</v>
      </c>
      <c r="D64" s="54">
        <v>318.2</v>
      </c>
    </row>
    <row r="65" spans="1:4" ht="76.5">
      <c r="A65" s="50">
        <f t="shared" si="0"/>
        <v>54</v>
      </c>
      <c r="B65" s="30" t="s">
        <v>162</v>
      </c>
      <c r="C65" s="53" t="s">
        <v>322</v>
      </c>
      <c r="D65" s="54">
        <v>330</v>
      </c>
    </row>
    <row r="66" spans="1:4" ht="38.25">
      <c r="A66" s="50">
        <f t="shared" si="0"/>
        <v>55</v>
      </c>
      <c r="B66" s="31" t="s">
        <v>444</v>
      </c>
      <c r="C66" s="53" t="s">
        <v>323</v>
      </c>
      <c r="D66" s="54">
        <v>807</v>
      </c>
    </row>
    <row r="67" spans="1:4" ht="63.75">
      <c r="A67" s="50">
        <f t="shared" si="0"/>
        <v>56</v>
      </c>
      <c r="B67" s="30" t="s">
        <v>162</v>
      </c>
      <c r="C67" s="53" t="s">
        <v>324</v>
      </c>
      <c r="D67" s="54">
        <v>100</v>
      </c>
    </row>
    <row r="68" spans="1:4" ht="51">
      <c r="A68" s="50">
        <f t="shared" si="0"/>
        <v>57</v>
      </c>
      <c r="B68" s="31" t="s">
        <v>444</v>
      </c>
      <c r="C68" s="53" t="s">
        <v>326</v>
      </c>
      <c r="D68" s="54">
        <v>914.5</v>
      </c>
    </row>
    <row r="69" spans="1:4" ht="51">
      <c r="A69" s="50">
        <f t="shared" si="0"/>
        <v>58</v>
      </c>
      <c r="B69" s="31" t="s">
        <v>162</v>
      </c>
      <c r="C69" s="53" t="s">
        <v>327</v>
      </c>
      <c r="D69" s="54">
        <v>142.8</v>
      </c>
    </row>
    <row r="70" spans="1:4" ht="25.5">
      <c r="A70" s="50">
        <f t="shared" si="0"/>
        <v>59</v>
      </c>
      <c r="B70" s="31" t="s">
        <v>444</v>
      </c>
      <c r="C70" s="53" t="s">
        <v>116</v>
      </c>
      <c r="D70" s="54">
        <v>3589.2</v>
      </c>
    </row>
    <row r="71" spans="1:4" ht="38.25">
      <c r="A71" s="50">
        <f t="shared" si="0"/>
        <v>60</v>
      </c>
      <c r="B71" s="31" t="s">
        <v>444</v>
      </c>
      <c r="C71" s="53" t="s">
        <v>117</v>
      </c>
      <c r="D71" s="54">
        <v>3266.1</v>
      </c>
    </row>
    <row r="72" spans="1:4" ht="51">
      <c r="A72" s="50">
        <f t="shared" si="0"/>
        <v>61</v>
      </c>
      <c r="B72" s="31" t="s">
        <v>442</v>
      </c>
      <c r="C72" s="53" t="s">
        <v>118</v>
      </c>
      <c r="D72" s="54">
        <v>5373</v>
      </c>
    </row>
    <row r="73" spans="1:4" ht="25.5">
      <c r="A73" s="50">
        <f t="shared" si="0"/>
        <v>62</v>
      </c>
      <c r="B73" s="32" t="s">
        <v>328</v>
      </c>
      <c r="C73" s="51" t="s">
        <v>329</v>
      </c>
      <c r="D73" s="52">
        <f>D74+D75+D76+D77+D78+D79+D85</f>
        <v>231833.40000000002</v>
      </c>
    </row>
    <row r="74" spans="1:4" ht="38.25">
      <c r="A74" s="50">
        <f t="shared" si="0"/>
        <v>63</v>
      </c>
      <c r="B74" s="30" t="s">
        <v>330</v>
      </c>
      <c r="C74" s="53" t="s">
        <v>331</v>
      </c>
      <c r="D74" s="54">
        <v>7334</v>
      </c>
    </row>
    <row r="75" spans="1:4" ht="63.75">
      <c r="A75" s="50">
        <f t="shared" si="0"/>
        <v>64</v>
      </c>
      <c r="B75" s="30" t="s">
        <v>611</v>
      </c>
      <c r="C75" s="53" t="s">
        <v>612</v>
      </c>
      <c r="D75" s="54">
        <v>13.3</v>
      </c>
    </row>
    <row r="76" spans="1:4" ht="38.25">
      <c r="A76" s="50">
        <f t="shared" si="0"/>
        <v>65</v>
      </c>
      <c r="B76" s="30" t="s">
        <v>613</v>
      </c>
      <c r="C76" s="53" t="s">
        <v>614</v>
      </c>
      <c r="D76" s="54">
        <v>1193.2</v>
      </c>
    </row>
    <row r="77" spans="1:4" ht="38.25">
      <c r="A77" s="50">
        <f t="shared" si="0"/>
        <v>66</v>
      </c>
      <c r="B77" s="30" t="s">
        <v>615</v>
      </c>
      <c r="C77" s="53" t="s">
        <v>616</v>
      </c>
      <c r="D77" s="54">
        <v>2574.3</v>
      </c>
    </row>
    <row r="78" spans="1:4" ht="38.25">
      <c r="A78" s="50">
        <f t="shared" si="0"/>
        <v>67</v>
      </c>
      <c r="B78" s="30" t="s">
        <v>617</v>
      </c>
      <c r="C78" s="53" t="s">
        <v>6</v>
      </c>
      <c r="D78" s="54">
        <v>9162</v>
      </c>
    </row>
    <row r="79" spans="1:4" ht="25.5">
      <c r="A79" s="50">
        <f t="shared" si="0"/>
        <v>68</v>
      </c>
      <c r="B79" s="32" t="s">
        <v>7</v>
      </c>
      <c r="C79" s="51" t="s">
        <v>8</v>
      </c>
      <c r="D79" s="52">
        <f>D80+D81+D82+D83+D84</f>
        <v>66053.6</v>
      </c>
    </row>
    <row r="80" spans="1:4" ht="51">
      <c r="A80" s="50">
        <f t="shared" si="0"/>
        <v>69</v>
      </c>
      <c r="B80" s="31" t="s">
        <v>9</v>
      </c>
      <c r="C80" s="53" t="s">
        <v>551</v>
      </c>
      <c r="D80" s="54">
        <v>206</v>
      </c>
    </row>
    <row r="81" spans="1:4" ht="38.25">
      <c r="A81" s="50">
        <f t="shared" si="0"/>
        <v>70</v>
      </c>
      <c r="B81" s="31" t="s">
        <v>9</v>
      </c>
      <c r="C81" s="53" t="s">
        <v>767</v>
      </c>
      <c r="D81" s="54">
        <v>36313</v>
      </c>
    </row>
    <row r="82" spans="1:4" ht="51">
      <c r="A82" s="50">
        <f t="shared" si="0"/>
        <v>71</v>
      </c>
      <c r="B82" s="31" t="s">
        <v>9</v>
      </c>
      <c r="C82" s="53" t="s">
        <v>768</v>
      </c>
      <c r="D82" s="54">
        <v>29455</v>
      </c>
    </row>
    <row r="83" spans="1:4" ht="51">
      <c r="A83" s="50">
        <f t="shared" si="0"/>
        <v>72</v>
      </c>
      <c r="B83" s="31" t="s">
        <v>9</v>
      </c>
      <c r="C83" s="53" t="s">
        <v>769</v>
      </c>
      <c r="D83" s="54">
        <v>0.6</v>
      </c>
    </row>
    <row r="84" spans="1:4" ht="25.5">
      <c r="A84" s="50">
        <f t="shared" si="0"/>
        <v>73</v>
      </c>
      <c r="B84" s="31" t="s">
        <v>9</v>
      </c>
      <c r="C84" s="53" t="s">
        <v>770</v>
      </c>
      <c r="D84" s="54">
        <v>79</v>
      </c>
    </row>
    <row r="85" spans="1:4" ht="25.5">
      <c r="A85" s="50">
        <f t="shared" si="0"/>
        <v>74</v>
      </c>
      <c r="B85" s="32" t="s">
        <v>771</v>
      </c>
      <c r="C85" s="51" t="s">
        <v>772</v>
      </c>
      <c r="D85" s="52">
        <f>D86</f>
        <v>145503</v>
      </c>
    </row>
    <row r="86" spans="1:4" ht="118.5" customHeight="1">
      <c r="A86" s="50">
        <f t="shared" si="0"/>
        <v>75</v>
      </c>
      <c r="B86" s="31" t="s">
        <v>773</v>
      </c>
      <c r="C86" s="53" t="s">
        <v>552</v>
      </c>
      <c r="D86" s="54">
        <v>145503</v>
      </c>
    </row>
    <row r="87" spans="1:4" ht="12.75">
      <c r="A87" s="50">
        <f t="shared" si="0"/>
        <v>76</v>
      </c>
      <c r="B87" s="32" t="s">
        <v>553</v>
      </c>
      <c r="C87" s="51" t="s">
        <v>416</v>
      </c>
      <c r="D87" s="52">
        <f>D88+D91</f>
        <v>17423.1</v>
      </c>
    </row>
    <row r="88" spans="1:4" ht="51">
      <c r="A88" s="50">
        <f t="shared" si="0"/>
        <v>77</v>
      </c>
      <c r="B88" s="129" t="s">
        <v>317</v>
      </c>
      <c r="C88" s="130" t="s">
        <v>318</v>
      </c>
      <c r="D88" s="52">
        <f>D89+D90</f>
        <v>17217.1</v>
      </c>
    </row>
    <row r="89" spans="1:4" ht="25.5">
      <c r="A89" s="50">
        <f t="shared" si="0"/>
        <v>78</v>
      </c>
      <c r="B89" s="131" t="s">
        <v>317</v>
      </c>
      <c r="C89" s="132" t="s">
        <v>319</v>
      </c>
      <c r="D89" s="54">
        <v>14828</v>
      </c>
    </row>
    <row r="90" spans="1:4" ht="25.5">
      <c r="A90" s="50">
        <f t="shared" si="0"/>
        <v>79</v>
      </c>
      <c r="B90" s="131" t="s">
        <v>317</v>
      </c>
      <c r="C90" s="132" t="s">
        <v>320</v>
      </c>
      <c r="D90" s="54">
        <v>2389.1</v>
      </c>
    </row>
    <row r="91" spans="1:4" ht="25.5">
      <c r="A91" s="50">
        <f t="shared" si="0"/>
        <v>80</v>
      </c>
      <c r="B91" s="32" t="s">
        <v>321</v>
      </c>
      <c r="C91" s="51" t="s">
        <v>417</v>
      </c>
      <c r="D91" s="52">
        <f>D92</f>
        <v>206</v>
      </c>
    </row>
    <row r="92" spans="1:4" ht="51">
      <c r="A92" s="50">
        <f t="shared" si="0"/>
        <v>81</v>
      </c>
      <c r="B92" s="31" t="s">
        <v>418</v>
      </c>
      <c r="C92" s="57" t="s">
        <v>419</v>
      </c>
      <c r="D92" s="54">
        <v>206</v>
      </c>
    </row>
    <row r="93" spans="1:4" ht="12.75">
      <c r="A93" s="50">
        <f t="shared" si="0"/>
        <v>82</v>
      </c>
      <c r="B93" s="140" t="s">
        <v>420</v>
      </c>
      <c r="C93" s="141"/>
      <c r="D93" s="52">
        <f>D12+D47</f>
        <v>619615.2</v>
      </c>
    </row>
    <row r="94" ht="12.75"/>
    <row r="95" ht="12.75"/>
    <row r="96" ht="12.75"/>
  </sheetData>
  <autoFilter ref="A11:E93"/>
  <mergeCells count="7">
    <mergeCell ref="B93:C93"/>
    <mergeCell ref="B6:C6"/>
    <mergeCell ref="B8:C8"/>
    <mergeCell ref="A10:A11"/>
    <mergeCell ref="B10:B11"/>
    <mergeCell ref="C10:C11"/>
    <mergeCell ref="D10:D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D86"/>
  <sheetViews>
    <sheetView workbookViewId="0" topLeftCell="A50">
      <selection activeCell="D62" sqref="D62"/>
    </sheetView>
  </sheetViews>
  <sheetFormatPr defaultColWidth="9.00390625" defaultRowHeight="34.5" customHeight="1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  <col min="5" max="16384" width="11.75390625" style="0" customWidth="1"/>
  </cols>
  <sheetData>
    <row r="1" spans="1:4" ht="12.75" customHeight="1">
      <c r="A1" s="58"/>
      <c r="B1" s="58"/>
      <c r="C1" s="58"/>
      <c r="D1" s="59" t="s">
        <v>421</v>
      </c>
    </row>
    <row r="2" spans="1:4" ht="12.75" customHeight="1">
      <c r="A2" s="58"/>
      <c r="B2" s="58"/>
      <c r="C2" s="58"/>
      <c r="D2" s="59" t="s">
        <v>422</v>
      </c>
    </row>
    <row r="3" spans="1:4" ht="12.75" customHeight="1">
      <c r="A3" s="58"/>
      <c r="B3" s="58"/>
      <c r="C3" s="58"/>
      <c r="D3" s="59" t="s">
        <v>172</v>
      </c>
    </row>
    <row r="4" spans="1:4" ht="12.75" customHeight="1">
      <c r="A4" s="58"/>
      <c r="B4" s="58"/>
      <c r="C4" s="58"/>
      <c r="D4" s="59" t="s">
        <v>423</v>
      </c>
    </row>
    <row r="5" spans="1:4" ht="12.75" customHeight="1">
      <c r="A5" s="58"/>
      <c r="B5" s="58"/>
      <c r="C5" s="58"/>
      <c r="D5" s="59" t="s">
        <v>172</v>
      </c>
    </row>
    <row r="6" spans="1:4" ht="12.75" customHeight="1">
      <c r="A6" s="58"/>
      <c r="B6" s="58"/>
      <c r="C6" s="58"/>
      <c r="D6" s="59" t="s">
        <v>797</v>
      </c>
    </row>
    <row r="7" spans="1:4" ht="12.75" customHeight="1">
      <c r="A7" s="58"/>
      <c r="B7" s="58"/>
      <c r="C7" s="58"/>
      <c r="D7" s="60"/>
    </row>
    <row r="8" spans="1:4" ht="30.75" customHeight="1">
      <c r="A8" s="144" t="s">
        <v>739</v>
      </c>
      <c r="B8" s="145"/>
      <c r="C8" s="145"/>
      <c r="D8" s="145"/>
    </row>
    <row r="9" spans="1:4" ht="12.75" customHeight="1">
      <c r="A9" s="58"/>
      <c r="B9" s="58"/>
      <c r="C9" s="61"/>
      <c r="D9" s="60"/>
    </row>
    <row r="10" spans="1:4" ht="76.5" customHeight="1">
      <c r="A10" s="62" t="s">
        <v>722</v>
      </c>
      <c r="B10" s="63" t="s">
        <v>424</v>
      </c>
      <c r="C10" s="62" t="s">
        <v>425</v>
      </c>
      <c r="D10" s="64" t="s">
        <v>426</v>
      </c>
    </row>
    <row r="11" spans="1:4" ht="33" customHeight="1">
      <c r="A11" s="65">
        <v>1</v>
      </c>
      <c r="B11" s="66" t="s">
        <v>538</v>
      </c>
      <c r="C11" s="66"/>
      <c r="D11" s="67" t="s">
        <v>427</v>
      </c>
    </row>
    <row r="12" spans="1:4" ht="34.5" customHeight="1">
      <c r="A12" s="65">
        <v>2</v>
      </c>
      <c r="B12" s="68">
        <v>901</v>
      </c>
      <c r="C12" s="68" t="s">
        <v>428</v>
      </c>
      <c r="D12" s="70" t="s">
        <v>429</v>
      </c>
    </row>
    <row r="13" spans="1:4" ht="34.5" customHeight="1">
      <c r="A13" s="65">
        <v>3</v>
      </c>
      <c r="B13" s="71" t="s">
        <v>538</v>
      </c>
      <c r="C13" s="71" t="s">
        <v>430</v>
      </c>
      <c r="D13" s="72" t="s">
        <v>806</v>
      </c>
    </row>
    <row r="14" spans="1:4" ht="34.5" customHeight="1">
      <c r="A14" s="65">
        <v>4</v>
      </c>
      <c r="B14" s="71" t="s">
        <v>538</v>
      </c>
      <c r="C14" s="71" t="s">
        <v>431</v>
      </c>
      <c r="D14" s="73" t="s">
        <v>807</v>
      </c>
    </row>
    <row r="15" spans="1:4" ht="65.25" customHeight="1">
      <c r="A15" s="65">
        <v>5</v>
      </c>
      <c r="B15" s="68">
        <v>901</v>
      </c>
      <c r="C15" s="68" t="s">
        <v>432</v>
      </c>
      <c r="D15" s="69" t="s">
        <v>933</v>
      </c>
    </row>
    <row r="16" spans="1:4" ht="63" customHeight="1">
      <c r="A16" s="65">
        <v>6</v>
      </c>
      <c r="B16" s="68">
        <v>901</v>
      </c>
      <c r="C16" s="68" t="s">
        <v>433</v>
      </c>
      <c r="D16" s="69" t="s">
        <v>1013</v>
      </c>
    </row>
    <row r="17" spans="1:4" ht="63" customHeight="1">
      <c r="A17" s="65">
        <v>7</v>
      </c>
      <c r="B17" s="68">
        <v>901</v>
      </c>
      <c r="C17" s="68" t="s">
        <v>934</v>
      </c>
      <c r="D17" s="69" t="s">
        <v>935</v>
      </c>
    </row>
    <row r="18" spans="1:4" ht="96" customHeight="1">
      <c r="A18" s="65">
        <v>8</v>
      </c>
      <c r="B18" s="68">
        <v>901</v>
      </c>
      <c r="C18" s="68" t="s">
        <v>434</v>
      </c>
      <c r="D18" s="69" t="s">
        <v>1014</v>
      </c>
    </row>
    <row r="19" spans="1:4" ht="65.25" customHeight="1">
      <c r="A19" s="65">
        <v>9</v>
      </c>
      <c r="B19" s="68">
        <v>901</v>
      </c>
      <c r="C19" s="68" t="s">
        <v>435</v>
      </c>
      <c r="D19" s="70" t="s">
        <v>1015</v>
      </c>
    </row>
    <row r="20" spans="1:4" ht="63" customHeight="1">
      <c r="A20" s="65">
        <v>10</v>
      </c>
      <c r="B20" s="68">
        <v>901</v>
      </c>
      <c r="C20" s="68" t="s">
        <v>436</v>
      </c>
      <c r="D20" s="69" t="s">
        <v>1016</v>
      </c>
    </row>
    <row r="21" spans="1:4" ht="51.75" customHeight="1">
      <c r="A21" s="65">
        <v>11</v>
      </c>
      <c r="B21" s="68">
        <v>901</v>
      </c>
      <c r="C21" s="68" t="s">
        <v>697</v>
      </c>
      <c r="D21" s="69" t="s">
        <v>698</v>
      </c>
    </row>
    <row r="22" spans="1:4" ht="113.25" customHeight="1">
      <c r="A22" s="65">
        <v>12</v>
      </c>
      <c r="B22" s="68">
        <v>901</v>
      </c>
      <c r="C22" s="68" t="s">
        <v>119</v>
      </c>
      <c r="D22" s="69" t="s">
        <v>120</v>
      </c>
    </row>
    <row r="23" spans="1:4" ht="38.25" customHeight="1">
      <c r="A23" s="65">
        <v>13</v>
      </c>
      <c r="B23" s="68">
        <v>901</v>
      </c>
      <c r="C23" s="68" t="s">
        <v>699</v>
      </c>
      <c r="D23" s="69" t="s">
        <v>700</v>
      </c>
    </row>
    <row r="24" spans="1:4" ht="96.75" customHeight="1">
      <c r="A24" s="65">
        <v>14</v>
      </c>
      <c r="B24" s="68">
        <v>901</v>
      </c>
      <c r="C24" s="68" t="s">
        <v>121</v>
      </c>
      <c r="D24" s="69" t="s">
        <v>122</v>
      </c>
    </row>
    <row r="25" spans="1:4" ht="48.75" customHeight="1">
      <c r="A25" s="65">
        <v>15</v>
      </c>
      <c r="B25" s="68">
        <v>901</v>
      </c>
      <c r="C25" s="68" t="s">
        <v>123</v>
      </c>
      <c r="D25" s="69" t="s">
        <v>124</v>
      </c>
    </row>
    <row r="26" spans="1:4" ht="77.25" customHeight="1">
      <c r="A26" s="65">
        <v>16</v>
      </c>
      <c r="B26" s="68">
        <v>901</v>
      </c>
      <c r="C26" s="68" t="s">
        <v>701</v>
      </c>
      <c r="D26" s="69" t="s">
        <v>1017</v>
      </c>
    </row>
    <row r="27" spans="1:4" ht="78.75" customHeight="1">
      <c r="A27" s="65">
        <v>17</v>
      </c>
      <c r="B27" s="68">
        <v>901</v>
      </c>
      <c r="C27" s="68" t="s">
        <v>832</v>
      </c>
      <c r="D27" s="70" t="s">
        <v>1018</v>
      </c>
    </row>
    <row r="28" spans="1:4" ht="34.5" customHeight="1">
      <c r="A28" s="65">
        <v>18</v>
      </c>
      <c r="B28" s="68" t="s">
        <v>538</v>
      </c>
      <c r="C28" s="68" t="s">
        <v>1019</v>
      </c>
      <c r="D28" s="69" t="s">
        <v>833</v>
      </c>
    </row>
    <row r="29" spans="1:4" ht="49.5" customHeight="1">
      <c r="A29" s="65">
        <v>19</v>
      </c>
      <c r="B29" s="68" t="s">
        <v>538</v>
      </c>
      <c r="C29" s="68" t="s">
        <v>741</v>
      </c>
      <c r="D29" s="69" t="s">
        <v>742</v>
      </c>
    </row>
    <row r="30" spans="1:4" ht="47.25" customHeight="1">
      <c r="A30" s="65">
        <v>20</v>
      </c>
      <c r="B30" s="71" t="s">
        <v>538</v>
      </c>
      <c r="C30" s="68" t="s">
        <v>554</v>
      </c>
      <c r="D30" s="69" t="s">
        <v>545</v>
      </c>
    </row>
    <row r="31" spans="1:4" ht="80.25" customHeight="1">
      <c r="A31" s="65">
        <v>21</v>
      </c>
      <c r="B31" s="68">
        <v>901</v>
      </c>
      <c r="C31" s="68" t="s">
        <v>834</v>
      </c>
      <c r="D31" s="69" t="s">
        <v>546</v>
      </c>
    </row>
    <row r="32" spans="1:4" ht="80.25" customHeight="1">
      <c r="A32" s="65">
        <v>22</v>
      </c>
      <c r="B32" s="68">
        <v>901</v>
      </c>
      <c r="C32" s="68" t="s">
        <v>835</v>
      </c>
      <c r="D32" s="70" t="s">
        <v>547</v>
      </c>
    </row>
    <row r="33" spans="1:4" ht="93.75" customHeight="1">
      <c r="A33" s="65">
        <v>23</v>
      </c>
      <c r="B33" s="68">
        <v>901</v>
      </c>
      <c r="C33" s="68" t="s">
        <v>836</v>
      </c>
      <c r="D33" s="70" t="s">
        <v>548</v>
      </c>
    </row>
    <row r="34" spans="1:4" ht="95.25" customHeight="1">
      <c r="A34" s="65">
        <v>24</v>
      </c>
      <c r="B34" s="68">
        <v>901</v>
      </c>
      <c r="C34" s="68" t="s">
        <v>555</v>
      </c>
      <c r="D34" s="70" t="s">
        <v>549</v>
      </c>
    </row>
    <row r="35" spans="1:4" ht="95.25" customHeight="1">
      <c r="A35" s="65">
        <v>25</v>
      </c>
      <c r="B35" s="68">
        <v>901</v>
      </c>
      <c r="C35" s="68" t="s">
        <v>837</v>
      </c>
      <c r="D35" s="70" t="s">
        <v>550</v>
      </c>
    </row>
    <row r="36" spans="1:4" ht="33" customHeight="1">
      <c r="A36" s="65">
        <v>26</v>
      </c>
      <c r="B36" s="68">
        <v>901</v>
      </c>
      <c r="C36" s="68" t="s">
        <v>838</v>
      </c>
      <c r="D36" s="69" t="s">
        <v>808</v>
      </c>
    </row>
    <row r="37" spans="1:4" ht="52.5" customHeight="1">
      <c r="A37" s="65">
        <v>27</v>
      </c>
      <c r="B37" s="68">
        <v>901</v>
      </c>
      <c r="C37" s="68" t="s">
        <v>839</v>
      </c>
      <c r="D37" s="70" t="s">
        <v>791</v>
      </c>
    </row>
    <row r="38" spans="1:4" ht="62.25" customHeight="1">
      <c r="A38" s="65">
        <v>28</v>
      </c>
      <c r="B38" s="71" t="s">
        <v>538</v>
      </c>
      <c r="C38" s="71" t="s">
        <v>840</v>
      </c>
      <c r="D38" s="74" t="s">
        <v>841</v>
      </c>
    </row>
    <row r="39" spans="1:4" ht="77.25" customHeight="1">
      <c r="A39" s="65">
        <v>29</v>
      </c>
      <c r="B39" s="71" t="s">
        <v>538</v>
      </c>
      <c r="C39" s="71" t="s">
        <v>936</v>
      </c>
      <c r="D39" s="73" t="s">
        <v>913</v>
      </c>
    </row>
    <row r="40" spans="1:4" ht="46.5" customHeight="1">
      <c r="A40" s="65">
        <v>30</v>
      </c>
      <c r="B40" s="71" t="s">
        <v>538</v>
      </c>
      <c r="C40" s="71" t="s">
        <v>844</v>
      </c>
      <c r="D40" s="73" t="s">
        <v>648</v>
      </c>
    </row>
    <row r="41" spans="1:4" ht="33.75" customHeight="1">
      <c r="A41" s="65">
        <v>31</v>
      </c>
      <c r="B41" s="71">
        <v>901</v>
      </c>
      <c r="C41" s="71" t="s">
        <v>846</v>
      </c>
      <c r="D41" s="73" t="s">
        <v>294</v>
      </c>
    </row>
    <row r="42" spans="1:4" ht="20.25" customHeight="1">
      <c r="A42" s="65">
        <v>32</v>
      </c>
      <c r="B42" s="71">
        <v>901</v>
      </c>
      <c r="C42" s="71" t="s">
        <v>845</v>
      </c>
      <c r="D42" s="73" t="s">
        <v>295</v>
      </c>
    </row>
    <row r="43" spans="1:4" ht="21.75" customHeight="1">
      <c r="A43" s="65">
        <v>33</v>
      </c>
      <c r="B43" s="71">
        <v>901</v>
      </c>
      <c r="C43" s="71" t="s">
        <v>937</v>
      </c>
      <c r="D43" s="73" t="s">
        <v>938</v>
      </c>
    </row>
    <row r="44" spans="1:4" ht="47.25" customHeight="1">
      <c r="A44" s="65">
        <v>34</v>
      </c>
      <c r="B44" s="71" t="s">
        <v>538</v>
      </c>
      <c r="C44" s="71" t="s">
        <v>623</v>
      </c>
      <c r="D44" s="74" t="s">
        <v>624</v>
      </c>
    </row>
    <row r="45" spans="1:4" ht="21.75" customHeight="1">
      <c r="A45" s="65">
        <v>35</v>
      </c>
      <c r="B45" s="71" t="s">
        <v>538</v>
      </c>
      <c r="C45" s="71" t="s">
        <v>625</v>
      </c>
      <c r="D45" s="73" t="s">
        <v>939</v>
      </c>
    </row>
    <row r="46" spans="1:4" ht="48.75" customHeight="1">
      <c r="A46" s="65">
        <v>36</v>
      </c>
      <c r="B46" s="66" t="s">
        <v>538</v>
      </c>
      <c r="C46" s="66"/>
      <c r="D46" s="67" t="s">
        <v>626</v>
      </c>
    </row>
    <row r="47" spans="1:4" ht="79.5" customHeight="1">
      <c r="A47" s="65">
        <v>37</v>
      </c>
      <c r="B47" s="68">
        <v>901</v>
      </c>
      <c r="C47" s="68" t="s">
        <v>627</v>
      </c>
      <c r="D47" s="69" t="s">
        <v>628</v>
      </c>
    </row>
    <row r="48" spans="1:4" ht="50.25" customHeight="1">
      <c r="A48" s="65">
        <v>38</v>
      </c>
      <c r="B48" s="68">
        <v>901</v>
      </c>
      <c r="C48" s="68" t="s">
        <v>940</v>
      </c>
      <c r="D48" s="69" t="s">
        <v>293</v>
      </c>
    </row>
    <row r="49" spans="1:4" ht="38.25" customHeight="1">
      <c r="A49" s="65">
        <v>39</v>
      </c>
      <c r="B49" s="66" t="s">
        <v>169</v>
      </c>
      <c r="C49" s="66"/>
      <c r="D49" s="67" t="s">
        <v>629</v>
      </c>
    </row>
    <row r="50" spans="1:4" ht="63" customHeight="1">
      <c r="A50" s="65">
        <v>40</v>
      </c>
      <c r="B50" s="68" t="s">
        <v>169</v>
      </c>
      <c r="C50" s="68" t="s">
        <v>556</v>
      </c>
      <c r="D50" s="69" t="s">
        <v>557</v>
      </c>
    </row>
    <row r="51" spans="1:4" ht="63" customHeight="1">
      <c r="A51" s="65">
        <v>41</v>
      </c>
      <c r="B51" s="68" t="s">
        <v>169</v>
      </c>
      <c r="C51" s="68" t="s">
        <v>740</v>
      </c>
      <c r="D51" s="69" t="s">
        <v>792</v>
      </c>
    </row>
    <row r="52" spans="1:4" ht="37.5" customHeight="1">
      <c r="A52" s="65">
        <v>42</v>
      </c>
      <c r="B52" s="68" t="s">
        <v>169</v>
      </c>
      <c r="C52" s="68" t="s">
        <v>1019</v>
      </c>
      <c r="D52" s="69" t="s">
        <v>833</v>
      </c>
    </row>
    <row r="53" spans="1:4" ht="49.5" customHeight="1">
      <c r="A53" s="65">
        <v>43</v>
      </c>
      <c r="B53" s="68" t="s">
        <v>169</v>
      </c>
      <c r="C53" s="68" t="s">
        <v>554</v>
      </c>
      <c r="D53" s="69" t="s">
        <v>545</v>
      </c>
    </row>
    <row r="54" spans="1:4" ht="33" customHeight="1">
      <c r="A54" s="65">
        <v>44</v>
      </c>
      <c r="B54" s="71" t="s">
        <v>169</v>
      </c>
      <c r="C54" s="71" t="s">
        <v>846</v>
      </c>
      <c r="D54" s="73" t="s">
        <v>294</v>
      </c>
    </row>
    <row r="55" spans="1:4" ht="21" customHeight="1">
      <c r="A55" s="65">
        <v>45</v>
      </c>
      <c r="B55" s="71" t="s">
        <v>169</v>
      </c>
      <c r="C55" s="71" t="s">
        <v>845</v>
      </c>
      <c r="D55" s="73" t="s">
        <v>295</v>
      </c>
    </row>
    <row r="56" spans="1:4" ht="48.75" customHeight="1">
      <c r="A56" s="65">
        <v>46</v>
      </c>
      <c r="B56" s="71" t="s">
        <v>169</v>
      </c>
      <c r="C56" s="71" t="s">
        <v>623</v>
      </c>
      <c r="D56" s="74" t="s">
        <v>624</v>
      </c>
    </row>
    <row r="57" spans="1:4" ht="47.25" customHeight="1">
      <c r="A57" s="65">
        <v>47</v>
      </c>
      <c r="B57" s="66" t="s">
        <v>170</v>
      </c>
      <c r="C57" s="75"/>
      <c r="D57" s="76" t="s">
        <v>630</v>
      </c>
    </row>
    <row r="58" spans="1:4" ht="81" customHeight="1">
      <c r="A58" s="65">
        <v>48</v>
      </c>
      <c r="B58" s="68" t="s">
        <v>170</v>
      </c>
      <c r="C58" s="68" t="s">
        <v>793</v>
      </c>
      <c r="D58" s="69" t="s">
        <v>558</v>
      </c>
    </row>
    <row r="59" spans="1:4" ht="36" customHeight="1">
      <c r="A59" s="65">
        <v>49</v>
      </c>
      <c r="B59" s="68" t="s">
        <v>170</v>
      </c>
      <c r="C59" s="68" t="s">
        <v>1019</v>
      </c>
      <c r="D59" s="69" t="s">
        <v>833</v>
      </c>
    </row>
    <row r="60" spans="1:4" ht="47.25" customHeight="1">
      <c r="A60" s="65">
        <v>50</v>
      </c>
      <c r="B60" s="68" t="s">
        <v>170</v>
      </c>
      <c r="C60" s="68" t="s">
        <v>554</v>
      </c>
      <c r="D60" s="69" t="s">
        <v>545</v>
      </c>
    </row>
    <row r="61" spans="1:4" ht="30" customHeight="1">
      <c r="A61" s="65">
        <v>51</v>
      </c>
      <c r="B61" s="71" t="s">
        <v>170</v>
      </c>
      <c r="C61" s="71" t="s">
        <v>846</v>
      </c>
      <c r="D61" s="73" t="s">
        <v>294</v>
      </c>
    </row>
    <row r="62" spans="1:4" ht="22.5" customHeight="1">
      <c r="A62" s="65">
        <v>52</v>
      </c>
      <c r="B62" s="71" t="s">
        <v>170</v>
      </c>
      <c r="C62" s="71" t="s">
        <v>845</v>
      </c>
      <c r="D62" s="73" t="s">
        <v>295</v>
      </c>
    </row>
    <row r="63" spans="1:4" ht="48" customHeight="1">
      <c r="A63" s="65">
        <v>53</v>
      </c>
      <c r="B63" s="71" t="s">
        <v>170</v>
      </c>
      <c r="C63" s="71" t="s">
        <v>623</v>
      </c>
      <c r="D63" s="74" t="s">
        <v>624</v>
      </c>
    </row>
    <row r="64" spans="1:4" ht="48.75" customHeight="1">
      <c r="A64" s="65">
        <v>54</v>
      </c>
      <c r="B64" s="66" t="s">
        <v>631</v>
      </c>
      <c r="C64" s="66"/>
      <c r="D64" s="76" t="s">
        <v>632</v>
      </c>
    </row>
    <row r="65" spans="1:4" ht="18" customHeight="1">
      <c r="A65" s="65">
        <v>55</v>
      </c>
      <c r="B65" s="68" t="s">
        <v>631</v>
      </c>
      <c r="C65" s="68" t="s">
        <v>633</v>
      </c>
      <c r="D65" s="69" t="s">
        <v>634</v>
      </c>
    </row>
    <row r="66" spans="1:4" ht="31.5" customHeight="1">
      <c r="A66" s="65">
        <v>56</v>
      </c>
      <c r="B66" s="68" t="s">
        <v>631</v>
      </c>
      <c r="C66" s="68" t="s">
        <v>635</v>
      </c>
      <c r="D66" s="69" t="s">
        <v>636</v>
      </c>
    </row>
    <row r="67" spans="1:4" ht="18.75" customHeight="1">
      <c r="A67" s="65">
        <v>57</v>
      </c>
      <c r="B67" s="68" t="s">
        <v>631</v>
      </c>
      <c r="C67" s="68" t="s">
        <v>637</v>
      </c>
      <c r="D67" s="69" t="s">
        <v>803</v>
      </c>
    </row>
    <row r="68" spans="1:4" ht="31.5" customHeight="1">
      <c r="A68" s="65">
        <v>58</v>
      </c>
      <c r="B68" s="68" t="s">
        <v>631</v>
      </c>
      <c r="C68" s="68" t="s">
        <v>125</v>
      </c>
      <c r="D68" s="69" t="s">
        <v>638</v>
      </c>
    </row>
    <row r="69" spans="1:4" ht="66" customHeight="1">
      <c r="A69" s="65">
        <v>59</v>
      </c>
      <c r="B69" s="68" t="s">
        <v>631</v>
      </c>
      <c r="C69" s="68" t="s">
        <v>126</v>
      </c>
      <c r="D69" s="69" t="s">
        <v>804</v>
      </c>
    </row>
    <row r="70" spans="1:4" ht="31.5" customHeight="1">
      <c r="A70" s="65">
        <v>60</v>
      </c>
      <c r="B70" s="68" t="s">
        <v>631</v>
      </c>
      <c r="C70" s="126" t="s">
        <v>127</v>
      </c>
      <c r="D70" s="69" t="s">
        <v>805</v>
      </c>
    </row>
    <row r="71" spans="1:4" ht="22.5" customHeight="1">
      <c r="A71" s="65">
        <v>61</v>
      </c>
      <c r="B71" s="66" t="s">
        <v>639</v>
      </c>
      <c r="C71" s="66"/>
      <c r="D71" s="76" t="s">
        <v>640</v>
      </c>
    </row>
    <row r="72" spans="1:4" ht="32.25" customHeight="1">
      <c r="A72" s="65">
        <v>62</v>
      </c>
      <c r="B72" s="68" t="s">
        <v>639</v>
      </c>
      <c r="C72" s="68" t="s">
        <v>941</v>
      </c>
      <c r="D72" s="69" t="s">
        <v>641</v>
      </c>
    </row>
    <row r="73" spans="1:4" ht="31.5" customHeight="1">
      <c r="A73" s="65">
        <v>63</v>
      </c>
      <c r="B73" s="68" t="s">
        <v>639</v>
      </c>
      <c r="C73" s="68" t="s">
        <v>942</v>
      </c>
      <c r="D73" s="69" t="s">
        <v>642</v>
      </c>
    </row>
    <row r="74" spans="1:4" ht="17.25" customHeight="1">
      <c r="A74" s="65">
        <v>64</v>
      </c>
      <c r="B74" s="68" t="s">
        <v>639</v>
      </c>
      <c r="C74" s="68" t="s">
        <v>943</v>
      </c>
      <c r="D74" s="69" t="s">
        <v>643</v>
      </c>
    </row>
    <row r="75" spans="1:4" ht="17.25" customHeight="1">
      <c r="A75" s="65">
        <v>65</v>
      </c>
      <c r="B75" s="68" t="s">
        <v>639</v>
      </c>
      <c r="C75" s="68" t="s">
        <v>944</v>
      </c>
      <c r="D75" s="69" t="s">
        <v>644</v>
      </c>
    </row>
    <row r="76" spans="1:4" ht="32.25" customHeight="1">
      <c r="A76" s="65">
        <v>66</v>
      </c>
      <c r="B76" s="68" t="s">
        <v>639</v>
      </c>
      <c r="C76" s="68" t="s">
        <v>945</v>
      </c>
      <c r="D76" s="69" t="s">
        <v>645</v>
      </c>
    </row>
    <row r="77" spans="1:4" ht="34.5" customHeight="1">
      <c r="A77" s="65">
        <v>67</v>
      </c>
      <c r="B77" s="77" t="s">
        <v>646</v>
      </c>
      <c r="C77" s="66"/>
      <c r="D77" s="76" t="s">
        <v>647</v>
      </c>
    </row>
    <row r="78" spans="1:4" ht="50.25" customHeight="1">
      <c r="A78" s="65">
        <v>68</v>
      </c>
      <c r="B78" s="78" t="s">
        <v>646</v>
      </c>
      <c r="C78" s="68" t="s">
        <v>844</v>
      </c>
      <c r="D78" s="69" t="s">
        <v>648</v>
      </c>
    </row>
    <row r="79" spans="1:4" ht="34.5" customHeight="1">
      <c r="A79" s="65">
        <v>69</v>
      </c>
      <c r="B79" s="66" t="s">
        <v>799</v>
      </c>
      <c r="C79" s="76"/>
      <c r="D79" s="76" t="s">
        <v>649</v>
      </c>
    </row>
    <row r="80" spans="1:4" ht="48" customHeight="1">
      <c r="A80" s="65">
        <v>70</v>
      </c>
      <c r="B80" s="78" t="s">
        <v>799</v>
      </c>
      <c r="C80" s="68" t="s">
        <v>844</v>
      </c>
      <c r="D80" s="69" t="s">
        <v>648</v>
      </c>
    </row>
    <row r="81" spans="1:4" ht="26.25" customHeight="1">
      <c r="A81" s="65">
        <v>71</v>
      </c>
      <c r="B81" s="68" t="s">
        <v>799</v>
      </c>
      <c r="C81" s="73" t="s">
        <v>845</v>
      </c>
      <c r="D81" s="73" t="s">
        <v>559</v>
      </c>
    </row>
    <row r="82" spans="1:4" ht="37.5" customHeight="1">
      <c r="A82" s="65">
        <v>72</v>
      </c>
      <c r="B82" s="77" t="s">
        <v>560</v>
      </c>
      <c r="C82" s="66"/>
      <c r="D82" s="76" t="s">
        <v>314</v>
      </c>
    </row>
    <row r="83" spans="1:4" ht="51.75" customHeight="1">
      <c r="A83" s="65">
        <v>73</v>
      </c>
      <c r="B83" s="78" t="s">
        <v>560</v>
      </c>
      <c r="C83" s="68" t="s">
        <v>842</v>
      </c>
      <c r="D83" s="69" t="s">
        <v>843</v>
      </c>
    </row>
    <row r="84" spans="1:4" ht="51.75" customHeight="1">
      <c r="A84" s="65">
        <v>74</v>
      </c>
      <c r="B84" s="78" t="s">
        <v>560</v>
      </c>
      <c r="C84" s="68" t="s">
        <v>844</v>
      </c>
      <c r="D84" s="69" t="s">
        <v>648</v>
      </c>
    </row>
    <row r="85" spans="1:4" ht="82.5" customHeight="1">
      <c r="A85" s="65">
        <v>75</v>
      </c>
      <c r="B85" s="77" t="s">
        <v>561</v>
      </c>
      <c r="C85" s="66"/>
      <c r="D85" s="76" t="s">
        <v>562</v>
      </c>
    </row>
    <row r="86" spans="1:4" ht="51" customHeight="1">
      <c r="A86" s="65">
        <v>76</v>
      </c>
      <c r="B86" s="78" t="s">
        <v>561</v>
      </c>
      <c r="C86" s="68" t="s">
        <v>844</v>
      </c>
      <c r="D86" s="69" t="s">
        <v>648</v>
      </c>
    </row>
  </sheetData>
  <mergeCells count="1">
    <mergeCell ref="A8:D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20"/>
  <sheetViews>
    <sheetView workbookViewId="0" topLeftCell="A16">
      <selection activeCell="C12" sqref="C12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37.875" style="0" customWidth="1"/>
    <col min="4" max="4" width="13.00390625" style="0" customWidth="1"/>
    <col min="5" max="5" width="12.125" style="0" customWidth="1"/>
    <col min="6" max="6" width="16.125" style="0" customWidth="1"/>
    <col min="7" max="7" width="18.00390625" style="0" customWidth="1"/>
  </cols>
  <sheetData>
    <row r="1" spans="1:7" ht="15.75">
      <c r="A1" s="58"/>
      <c r="B1" s="58"/>
      <c r="C1" s="58"/>
      <c r="D1" s="58"/>
      <c r="E1" s="58"/>
      <c r="F1" s="58"/>
      <c r="G1" s="59" t="s">
        <v>946</v>
      </c>
    </row>
    <row r="2" spans="1:7" ht="15.75">
      <c r="A2" s="58"/>
      <c r="B2" s="58"/>
      <c r="C2" s="58"/>
      <c r="D2" s="58"/>
      <c r="E2" s="58"/>
      <c r="F2" s="58"/>
      <c r="G2" s="59" t="s">
        <v>422</v>
      </c>
    </row>
    <row r="3" spans="1:7" ht="15.75">
      <c r="A3" s="58"/>
      <c r="B3" s="58"/>
      <c r="C3" s="58"/>
      <c r="D3" s="58"/>
      <c r="E3" s="58"/>
      <c r="F3" s="58"/>
      <c r="G3" s="59" t="s">
        <v>172</v>
      </c>
    </row>
    <row r="4" spans="1:7" ht="15.75">
      <c r="A4" s="58"/>
      <c r="B4" s="58"/>
      <c r="C4" s="58"/>
      <c r="D4" s="58"/>
      <c r="E4" s="58"/>
      <c r="F4" s="58"/>
      <c r="G4" s="59" t="s">
        <v>423</v>
      </c>
    </row>
    <row r="5" spans="1:7" ht="15.75">
      <c r="A5" s="58"/>
      <c r="B5" s="58"/>
      <c r="C5" s="58"/>
      <c r="D5" s="58"/>
      <c r="E5" s="58"/>
      <c r="F5" s="58"/>
      <c r="G5" s="59" t="s">
        <v>172</v>
      </c>
    </row>
    <row r="6" spans="1:7" ht="15.75">
      <c r="A6" s="58"/>
      <c r="B6" s="58"/>
      <c r="C6" s="58"/>
      <c r="D6" s="58"/>
      <c r="E6" s="58"/>
      <c r="F6" s="58"/>
      <c r="G6" s="59" t="s">
        <v>797</v>
      </c>
    </row>
    <row r="7" spans="1:7" ht="15.75">
      <c r="A7" s="58"/>
      <c r="B7" s="58"/>
      <c r="C7" s="58"/>
      <c r="D7" s="58"/>
      <c r="E7" s="58"/>
      <c r="F7" s="58"/>
      <c r="G7" s="59"/>
    </row>
    <row r="8" spans="1:7" ht="15.75">
      <c r="A8" s="144" t="s">
        <v>947</v>
      </c>
      <c r="B8" s="145"/>
      <c r="C8" s="145"/>
      <c r="D8" s="145"/>
      <c r="E8" s="145"/>
      <c r="F8" s="145"/>
      <c r="G8" s="145"/>
    </row>
    <row r="9" spans="1:7" ht="15.75">
      <c r="A9" s="58"/>
      <c r="B9" s="58"/>
      <c r="C9" s="58"/>
      <c r="D9" s="58"/>
      <c r="E9" s="58"/>
      <c r="F9" s="61"/>
      <c r="G9" s="60"/>
    </row>
    <row r="10" spans="1:7" ht="77.25" customHeight="1">
      <c r="A10" s="62" t="s">
        <v>722</v>
      </c>
      <c r="B10" s="127" t="s">
        <v>948</v>
      </c>
      <c r="C10" s="64" t="s">
        <v>426</v>
      </c>
      <c r="D10" s="63" t="s">
        <v>949</v>
      </c>
      <c r="E10" s="63" t="s">
        <v>950</v>
      </c>
      <c r="F10" s="62" t="s">
        <v>951</v>
      </c>
      <c r="G10" s="64" t="s">
        <v>952</v>
      </c>
    </row>
    <row r="11" spans="1:7" ht="47.25">
      <c r="A11" s="65">
        <v>1</v>
      </c>
      <c r="B11" s="71" t="s">
        <v>538</v>
      </c>
      <c r="C11" s="74" t="s">
        <v>953</v>
      </c>
      <c r="D11" s="71" t="s">
        <v>954</v>
      </c>
      <c r="E11" s="71" t="s">
        <v>955</v>
      </c>
      <c r="F11" s="71" t="s">
        <v>956</v>
      </c>
      <c r="G11" s="74" t="s">
        <v>957</v>
      </c>
    </row>
    <row r="12" spans="1:7" ht="78.75">
      <c r="A12" s="65">
        <v>2</v>
      </c>
      <c r="B12" s="71" t="s">
        <v>538</v>
      </c>
      <c r="C12" s="74" t="s">
        <v>958</v>
      </c>
      <c r="D12" s="71" t="s">
        <v>954</v>
      </c>
      <c r="E12" s="71" t="s">
        <v>955</v>
      </c>
      <c r="F12" s="71" t="s">
        <v>959</v>
      </c>
      <c r="G12" s="74" t="s">
        <v>960</v>
      </c>
    </row>
    <row r="13" spans="1:7" ht="63">
      <c r="A13" s="65">
        <v>3</v>
      </c>
      <c r="B13" s="71" t="s">
        <v>169</v>
      </c>
      <c r="C13" s="74" t="s">
        <v>961</v>
      </c>
      <c r="D13" s="71" t="s">
        <v>962</v>
      </c>
      <c r="E13" s="71" t="s">
        <v>955</v>
      </c>
      <c r="F13" s="71" t="s">
        <v>956</v>
      </c>
      <c r="G13" s="74" t="s">
        <v>960</v>
      </c>
    </row>
    <row r="14" spans="1:7" ht="78.75">
      <c r="A14" s="65">
        <v>4</v>
      </c>
      <c r="B14" s="71" t="s">
        <v>170</v>
      </c>
      <c r="C14" s="74" t="s">
        <v>963</v>
      </c>
      <c r="D14" s="71" t="s">
        <v>964</v>
      </c>
      <c r="E14" s="71" t="s">
        <v>955</v>
      </c>
      <c r="F14" s="71" t="s">
        <v>956</v>
      </c>
      <c r="G14" s="74" t="s">
        <v>965</v>
      </c>
    </row>
    <row r="15" spans="1:7" ht="78.75">
      <c r="A15" s="65">
        <v>5</v>
      </c>
      <c r="B15" s="71" t="s">
        <v>631</v>
      </c>
      <c r="C15" s="73" t="s">
        <v>966</v>
      </c>
      <c r="D15" s="71" t="s">
        <v>967</v>
      </c>
      <c r="E15" s="71" t="s">
        <v>968</v>
      </c>
      <c r="F15" s="71" t="s">
        <v>969</v>
      </c>
      <c r="G15" s="73" t="s">
        <v>970</v>
      </c>
    </row>
    <row r="16" spans="1:7" ht="94.5">
      <c r="A16" s="65">
        <v>6</v>
      </c>
      <c r="B16" s="71" t="s">
        <v>639</v>
      </c>
      <c r="C16" s="73" t="s">
        <v>971</v>
      </c>
      <c r="D16" s="71" t="s">
        <v>972</v>
      </c>
      <c r="E16" s="71" t="s">
        <v>973</v>
      </c>
      <c r="F16" s="71" t="s">
        <v>956</v>
      </c>
      <c r="G16" s="128" t="s">
        <v>974</v>
      </c>
    </row>
    <row r="17" spans="1:7" ht="63">
      <c r="A17" s="65">
        <v>7</v>
      </c>
      <c r="B17" s="71" t="s">
        <v>646</v>
      </c>
      <c r="C17" s="73" t="s">
        <v>647</v>
      </c>
      <c r="D17" s="71" t="s">
        <v>975</v>
      </c>
      <c r="E17" s="71" t="s">
        <v>976</v>
      </c>
      <c r="F17" s="71" t="s">
        <v>956</v>
      </c>
      <c r="G17" s="128" t="s">
        <v>977</v>
      </c>
    </row>
    <row r="18" spans="1:7" ht="47.25">
      <c r="A18" s="65">
        <v>8</v>
      </c>
      <c r="B18" s="71" t="s">
        <v>799</v>
      </c>
      <c r="C18" s="73" t="s">
        <v>649</v>
      </c>
      <c r="D18" s="71" t="s">
        <v>978</v>
      </c>
      <c r="E18" s="71" t="s">
        <v>979</v>
      </c>
      <c r="F18" s="71" t="s">
        <v>956</v>
      </c>
      <c r="G18" s="128" t="s">
        <v>980</v>
      </c>
    </row>
    <row r="19" spans="1:7" ht="47.25">
      <c r="A19" s="65">
        <v>9</v>
      </c>
      <c r="B19" s="71" t="s">
        <v>560</v>
      </c>
      <c r="C19" s="73" t="s">
        <v>314</v>
      </c>
      <c r="D19" s="71" t="s">
        <v>981</v>
      </c>
      <c r="E19" s="71" t="s">
        <v>982</v>
      </c>
      <c r="F19" s="71" t="s">
        <v>956</v>
      </c>
      <c r="G19" s="128" t="s">
        <v>983</v>
      </c>
    </row>
    <row r="20" spans="1:7" ht="141.75">
      <c r="A20" s="65">
        <v>10</v>
      </c>
      <c r="B20" s="71" t="s">
        <v>561</v>
      </c>
      <c r="C20" s="73" t="s">
        <v>562</v>
      </c>
      <c r="D20" s="71" t="s">
        <v>984</v>
      </c>
      <c r="E20" s="71" t="s">
        <v>973</v>
      </c>
      <c r="F20" s="71" t="s">
        <v>985</v>
      </c>
      <c r="G20" s="128" t="s">
        <v>986</v>
      </c>
    </row>
  </sheetData>
  <mergeCells count="1">
    <mergeCell ref="A8:G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H325"/>
  <sheetViews>
    <sheetView zoomScalePageLayoutView="0" workbookViewId="0" topLeftCell="A223">
      <selection activeCell="F235" sqref="F235"/>
    </sheetView>
  </sheetViews>
  <sheetFormatPr defaultColWidth="9.00390625" defaultRowHeight="12.75"/>
  <cols>
    <col min="1" max="1" width="4.75390625" style="15" customWidth="1"/>
    <col min="2" max="2" width="58.00390625" style="8" customWidth="1"/>
    <col min="3" max="4" width="6.75390625" style="8" customWidth="1"/>
    <col min="5" max="5" width="7.75390625" style="8" customWidth="1"/>
    <col min="6" max="6" width="9.875" style="8" customWidth="1"/>
    <col min="7" max="7" width="0" style="10" hidden="1" customWidth="1"/>
    <col min="8" max="8" width="0.12890625" style="10" hidden="1" customWidth="1"/>
    <col min="9" max="16384" width="9.125" style="10" customWidth="1"/>
  </cols>
  <sheetData>
    <row r="1" spans="1:6" s="13" customFormat="1" ht="12.75">
      <c r="A1" s="15"/>
      <c r="B1" s="8"/>
      <c r="C1" s="8"/>
      <c r="D1" s="8"/>
      <c r="E1" s="8"/>
      <c r="F1" s="7" t="s">
        <v>1030</v>
      </c>
    </row>
    <row r="2" spans="1:6" s="13" customFormat="1" ht="12.75">
      <c r="A2" s="15"/>
      <c r="B2" s="8"/>
      <c r="C2" s="8"/>
      <c r="D2" s="8"/>
      <c r="E2" s="8"/>
      <c r="F2" s="7" t="s">
        <v>725</v>
      </c>
    </row>
    <row r="3" spans="1:6" s="13" customFormat="1" ht="12.75">
      <c r="A3" s="15"/>
      <c r="B3" s="8"/>
      <c r="C3" s="8"/>
      <c r="D3" s="8"/>
      <c r="E3" s="8"/>
      <c r="F3" s="7" t="s">
        <v>172</v>
      </c>
    </row>
    <row r="4" spans="1:6" s="13" customFormat="1" ht="12.75">
      <c r="A4" s="15"/>
      <c r="B4" s="8"/>
      <c r="C4" s="8"/>
      <c r="D4" s="8"/>
      <c r="E4" s="8"/>
      <c r="F4" s="7" t="s">
        <v>173</v>
      </c>
    </row>
    <row r="5" spans="1:6" s="13" customFormat="1" ht="12.75">
      <c r="A5" s="15"/>
      <c r="B5" s="8"/>
      <c r="C5" s="8"/>
      <c r="D5" s="8"/>
      <c r="E5" s="8"/>
      <c r="F5" s="7" t="s">
        <v>172</v>
      </c>
    </row>
    <row r="6" spans="1:6" s="13" customFormat="1" ht="12.75">
      <c r="A6" s="15"/>
      <c r="B6" s="8"/>
      <c r="C6" s="8"/>
      <c r="D6" s="8"/>
      <c r="E6" s="8"/>
      <c r="F6" s="7" t="s">
        <v>797</v>
      </c>
    </row>
    <row r="7" spans="1:6" s="13" customFormat="1" ht="12.75">
      <c r="A7" s="15"/>
      <c r="B7" s="8"/>
      <c r="C7" s="8"/>
      <c r="D7" s="8"/>
      <c r="E7" s="8"/>
      <c r="F7" s="7"/>
    </row>
    <row r="8" spans="1:6" s="13" customFormat="1" ht="12.75">
      <c r="A8" s="146" t="s">
        <v>413</v>
      </c>
      <c r="B8" s="147"/>
      <c r="C8" s="147"/>
      <c r="D8" s="147"/>
      <c r="E8" s="147"/>
      <c r="F8" s="147"/>
    </row>
    <row r="9" spans="2:6" ht="12">
      <c r="B9" s="14"/>
      <c r="C9" s="14"/>
      <c r="D9" s="14"/>
      <c r="E9" s="14"/>
      <c r="F9" s="7"/>
    </row>
    <row r="10" spans="1:6" ht="45">
      <c r="A10" s="9" t="s">
        <v>731</v>
      </c>
      <c r="B10" s="9" t="s">
        <v>178</v>
      </c>
      <c r="C10" s="9" t="s">
        <v>179</v>
      </c>
      <c r="D10" s="9" t="s">
        <v>724</v>
      </c>
      <c r="E10" s="9" t="s">
        <v>729</v>
      </c>
      <c r="F10" s="17" t="s">
        <v>506</v>
      </c>
    </row>
    <row r="11" spans="1:6" ht="12">
      <c r="A11" s="22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8" ht="12.75">
      <c r="A12" s="33">
        <v>1</v>
      </c>
      <c r="B12" s="110" t="s">
        <v>414</v>
      </c>
      <c r="C12" s="111" t="s">
        <v>458</v>
      </c>
      <c r="D12" s="111" t="s">
        <v>800</v>
      </c>
      <c r="E12" s="111" t="s">
        <v>174</v>
      </c>
      <c r="F12" s="105">
        <f>43251.981+127</f>
        <v>43378.981</v>
      </c>
      <c r="G12" s="88">
        <v>43169.002</v>
      </c>
      <c r="H12" s="45"/>
    </row>
    <row r="13" spans="1:7" ht="25.5">
      <c r="A13" s="21">
        <f>1+A12</f>
        <v>2</v>
      </c>
      <c r="B13" s="106" t="s">
        <v>379</v>
      </c>
      <c r="C13" s="104" t="s">
        <v>459</v>
      </c>
      <c r="D13" s="104" t="s">
        <v>800</v>
      </c>
      <c r="E13" s="104" t="s">
        <v>174</v>
      </c>
      <c r="F13" s="107">
        <v>1046.07</v>
      </c>
      <c r="G13" s="88">
        <v>1046.068</v>
      </c>
    </row>
    <row r="14" spans="1:7" ht="38.25">
      <c r="A14" s="21">
        <f aca="true" t="shared" si="0" ref="A14:A77">1+A13</f>
        <v>3</v>
      </c>
      <c r="B14" s="106" t="s">
        <v>415</v>
      </c>
      <c r="C14" s="104" t="s">
        <v>459</v>
      </c>
      <c r="D14" s="104" t="s">
        <v>503</v>
      </c>
      <c r="E14" s="104" t="s">
        <v>174</v>
      </c>
      <c r="F14" s="107">
        <v>1046.07</v>
      </c>
      <c r="G14" s="88">
        <v>1046.068</v>
      </c>
    </row>
    <row r="15" spans="1:7" ht="12.75">
      <c r="A15" s="21">
        <f t="shared" si="0"/>
        <v>4</v>
      </c>
      <c r="B15" s="106" t="s">
        <v>505</v>
      </c>
      <c r="C15" s="104" t="s">
        <v>459</v>
      </c>
      <c r="D15" s="104" t="s">
        <v>460</v>
      </c>
      <c r="E15" s="104" t="s">
        <v>174</v>
      </c>
      <c r="F15" s="107">
        <v>1046.07</v>
      </c>
      <c r="G15" s="88">
        <v>1046.068</v>
      </c>
    </row>
    <row r="16" spans="1:7" ht="12.75">
      <c r="A16" s="21">
        <f t="shared" si="0"/>
        <v>5</v>
      </c>
      <c r="B16" s="106" t="s">
        <v>509</v>
      </c>
      <c r="C16" s="104" t="s">
        <v>459</v>
      </c>
      <c r="D16" s="104" t="s">
        <v>460</v>
      </c>
      <c r="E16" s="104" t="s">
        <v>461</v>
      </c>
      <c r="F16" s="107">
        <v>1046.07</v>
      </c>
      <c r="G16" s="88">
        <v>1046.068</v>
      </c>
    </row>
    <row r="17" spans="1:7" ht="38.25">
      <c r="A17" s="21">
        <f t="shared" si="0"/>
        <v>6</v>
      </c>
      <c r="B17" s="106" t="s">
        <v>380</v>
      </c>
      <c r="C17" s="104" t="s">
        <v>462</v>
      </c>
      <c r="D17" s="104" t="s">
        <v>800</v>
      </c>
      <c r="E17" s="104" t="s">
        <v>174</v>
      </c>
      <c r="F17" s="107">
        <f>2476.58+127</f>
        <v>2603.58</v>
      </c>
      <c r="G17" s="88">
        <v>2418.983</v>
      </c>
    </row>
    <row r="18" spans="1:7" ht="38.25">
      <c r="A18" s="21">
        <f t="shared" si="0"/>
        <v>7</v>
      </c>
      <c r="B18" s="106" t="s">
        <v>415</v>
      </c>
      <c r="C18" s="104" t="s">
        <v>462</v>
      </c>
      <c r="D18" s="104" t="s">
        <v>503</v>
      </c>
      <c r="E18" s="104" t="s">
        <v>174</v>
      </c>
      <c r="F18" s="107">
        <f>2476.58+127</f>
        <v>2603.58</v>
      </c>
      <c r="G18" s="88">
        <v>2418.983</v>
      </c>
    </row>
    <row r="19" spans="1:7" ht="12.75">
      <c r="A19" s="21">
        <f t="shared" si="0"/>
        <v>8</v>
      </c>
      <c r="B19" s="106" t="s">
        <v>510</v>
      </c>
      <c r="C19" s="104" t="s">
        <v>462</v>
      </c>
      <c r="D19" s="104" t="s">
        <v>463</v>
      </c>
      <c r="E19" s="104" t="s">
        <v>174</v>
      </c>
      <c r="F19" s="107">
        <f>1313.71+127</f>
        <v>1440.71</v>
      </c>
      <c r="G19" s="88">
        <v>1313.718</v>
      </c>
    </row>
    <row r="20" spans="1:7" ht="12.75">
      <c r="A20" s="21">
        <f t="shared" si="0"/>
        <v>9</v>
      </c>
      <c r="B20" s="106" t="s">
        <v>509</v>
      </c>
      <c r="C20" s="104" t="s">
        <v>462</v>
      </c>
      <c r="D20" s="104" t="s">
        <v>463</v>
      </c>
      <c r="E20" s="104" t="s">
        <v>461</v>
      </c>
      <c r="F20" s="107">
        <f>1313.71+127</f>
        <v>1440.71</v>
      </c>
      <c r="G20" s="88">
        <v>1313.718</v>
      </c>
    </row>
    <row r="21" spans="1:7" ht="25.5">
      <c r="A21" s="21">
        <f t="shared" si="0"/>
        <v>10</v>
      </c>
      <c r="B21" s="106" t="s">
        <v>511</v>
      </c>
      <c r="C21" s="104" t="s">
        <v>462</v>
      </c>
      <c r="D21" s="104" t="s">
        <v>464</v>
      </c>
      <c r="E21" s="104" t="s">
        <v>174</v>
      </c>
      <c r="F21" s="107">
        <v>1033.27</v>
      </c>
      <c r="G21" s="88">
        <v>1033.265</v>
      </c>
    </row>
    <row r="22" spans="1:7" ht="12.75">
      <c r="A22" s="21">
        <f t="shared" si="0"/>
        <v>11</v>
      </c>
      <c r="B22" s="106" t="s">
        <v>509</v>
      </c>
      <c r="C22" s="104" t="s">
        <v>462</v>
      </c>
      <c r="D22" s="104" t="s">
        <v>464</v>
      </c>
      <c r="E22" s="104" t="s">
        <v>461</v>
      </c>
      <c r="F22" s="107">
        <v>1033.27</v>
      </c>
      <c r="G22" s="88">
        <v>1033.265</v>
      </c>
    </row>
    <row r="23" spans="1:7" ht="25.5">
      <c r="A23" s="21">
        <f t="shared" si="0"/>
        <v>12</v>
      </c>
      <c r="B23" s="106" t="s">
        <v>512</v>
      </c>
      <c r="C23" s="104" t="s">
        <v>462</v>
      </c>
      <c r="D23" s="104" t="s">
        <v>465</v>
      </c>
      <c r="E23" s="104" t="s">
        <v>174</v>
      </c>
      <c r="F23" s="107">
        <v>129.6</v>
      </c>
      <c r="G23" s="88">
        <v>72</v>
      </c>
    </row>
    <row r="24" spans="1:7" ht="12.75">
      <c r="A24" s="21">
        <f t="shared" si="0"/>
        <v>13</v>
      </c>
      <c r="B24" s="106" t="s">
        <v>509</v>
      </c>
      <c r="C24" s="104" t="s">
        <v>462</v>
      </c>
      <c r="D24" s="104" t="s">
        <v>465</v>
      </c>
      <c r="E24" s="104" t="s">
        <v>461</v>
      </c>
      <c r="F24" s="107">
        <v>129.6</v>
      </c>
      <c r="G24" s="88">
        <v>72</v>
      </c>
    </row>
    <row r="25" spans="1:7" ht="38.25">
      <c r="A25" s="21">
        <f t="shared" si="0"/>
        <v>14</v>
      </c>
      <c r="B25" s="106" t="s">
        <v>904</v>
      </c>
      <c r="C25" s="104" t="s">
        <v>466</v>
      </c>
      <c r="D25" s="104" t="s">
        <v>800</v>
      </c>
      <c r="E25" s="104" t="s">
        <v>174</v>
      </c>
      <c r="F25" s="107">
        <v>21402.12</v>
      </c>
      <c r="G25" s="88">
        <v>21402.124</v>
      </c>
    </row>
    <row r="26" spans="1:7" ht="38.25">
      <c r="A26" s="21">
        <f t="shared" si="0"/>
        <v>15</v>
      </c>
      <c r="B26" s="106" t="s">
        <v>415</v>
      </c>
      <c r="C26" s="104" t="s">
        <v>466</v>
      </c>
      <c r="D26" s="104" t="s">
        <v>503</v>
      </c>
      <c r="E26" s="104" t="s">
        <v>174</v>
      </c>
      <c r="F26" s="107">
        <v>21402.12</v>
      </c>
      <c r="G26" s="88">
        <v>21402.124</v>
      </c>
    </row>
    <row r="27" spans="1:7" ht="12.75">
      <c r="A27" s="21">
        <f t="shared" si="0"/>
        <v>16</v>
      </c>
      <c r="B27" s="106" t="s">
        <v>510</v>
      </c>
      <c r="C27" s="104" t="s">
        <v>466</v>
      </c>
      <c r="D27" s="104" t="s">
        <v>463</v>
      </c>
      <c r="E27" s="104" t="s">
        <v>174</v>
      </c>
      <c r="F27" s="107">
        <v>21402.12</v>
      </c>
      <c r="G27" s="88">
        <v>21402.124</v>
      </c>
    </row>
    <row r="28" spans="1:7" ht="12.75">
      <c r="A28" s="21">
        <f t="shared" si="0"/>
        <v>17</v>
      </c>
      <c r="B28" s="106" t="s">
        <v>509</v>
      </c>
      <c r="C28" s="104" t="s">
        <v>466</v>
      </c>
      <c r="D28" s="104" t="s">
        <v>463</v>
      </c>
      <c r="E28" s="104" t="s">
        <v>461</v>
      </c>
      <c r="F28" s="107">
        <v>21402.12</v>
      </c>
      <c r="G28" s="88">
        <v>21402.124</v>
      </c>
    </row>
    <row r="29" spans="1:7" ht="27.75" customHeight="1">
      <c r="A29" s="21">
        <f t="shared" si="0"/>
        <v>18</v>
      </c>
      <c r="B29" s="106" t="s">
        <v>905</v>
      </c>
      <c r="C29" s="104" t="s">
        <v>1025</v>
      </c>
      <c r="D29" s="104" t="s">
        <v>800</v>
      </c>
      <c r="E29" s="104" t="s">
        <v>174</v>
      </c>
      <c r="F29" s="107">
        <v>2221.57</v>
      </c>
      <c r="G29" s="88">
        <v>2221.567</v>
      </c>
    </row>
    <row r="30" spans="1:7" ht="38.25">
      <c r="A30" s="21">
        <f t="shared" si="0"/>
        <v>19</v>
      </c>
      <c r="B30" s="106" t="s">
        <v>415</v>
      </c>
      <c r="C30" s="104" t="s">
        <v>1025</v>
      </c>
      <c r="D30" s="104" t="s">
        <v>503</v>
      </c>
      <c r="E30" s="104" t="s">
        <v>174</v>
      </c>
      <c r="F30" s="107">
        <v>2221.57</v>
      </c>
      <c r="G30" s="88">
        <v>2221.567</v>
      </c>
    </row>
    <row r="31" spans="1:7" ht="12.75">
      <c r="A31" s="21">
        <f t="shared" si="0"/>
        <v>20</v>
      </c>
      <c r="B31" s="106" t="s">
        <v>510</v>
      </c>
      <c r="C31" s="104" t="s">
        <v>1025</v>
      </c>
      <c r="D31" s="104" t="s">
        <v>463</v>
      </c>
      <c r="E31" s="104" t="s">
        <v>174</v>
      </c>
      <c r="F31" s="107">
        <v>1545.51</v>
      </c>
      <c r="G31" s="88">
        <v>1545.512</v>
      </c>
    </row>
    <row r="32" spans="1:7" ht="12.75">
      <c r="A32" s="21">
        <f t="shared" si="0"/>
        <v>21</v>
      </c>
      <c r="B32" s="106" t="s">
        <v>509</v>
      </c>
      <c r="C32" s="104" t="s">
        <v>1025</v>
      </c>
      <c r="D32" s="104" t="s">
        <v>463</v>
      </c>
      <c r="E32" s="104" t="s">
        <v>461</v>
      </c>
      <c r="F32" s="107">
        <v>1545.51</v>
      </c>
      <c r="G32" s="88">
        <v>1545.512</v>
      </c>
    </row>
    <row r="33" spans="1:7" ht="24.75" customHeight="1">
      <c r="A33" s="21">
        <f t="shared" si="0"/>
        <v>22</v>
      </c>
      <c r="B33" s="106" t="s">
        <v>10</v>
      </c>
      <c r="C33" s="104" t="s">
        <v>1025</v>
      </c>
      <c r="D33" s="104" t="s">
        <v>412</v>
      </c>
      <c r="E33" s="104" t="s">
        <v>174</v>
      </c>
      <c r="F33" s="107">
        <v>676.06</v>
      </c>
      <c r="G33" s="88">
        <v>676.055</v>
      </c>
    </row>
    <row r="34" spans="1:7" ht="12.75">
      <c r="A34" s="21">
        <f t="shared" si="0"/>
        <v>23</v>
      </c>
      <c r="B34" s="106" t="s">
        <v>509</v>
      </c>
      <c r="C34" s="104" t="s">
        <v>1025</v>
      </c>
      <c r="D34" s="104" t="s">
        <v>412</v>
      </c>
      <c r="E34" s="104" t="s">
        <v>461</v>
      </c>
      <c r="F34" s="107">
        <v>676.06</v>
      </c>
      <c r="G34" s="88">
        <v>676.055</v>
      </c>
    </row>
    <row r="35" spans="1:7" ht="12.75">
      <c r="A35" s="21">
        <f t="shared" si="0"/>
        <v>24</v>
      </c>
      <c r="B35" s="106" t="s">
        <v>906</v>
      </c>
      <c r="C35" s="104" t="s">
        <v>801</v>
      </c>
      <c r="D35" s="104" t="s">
        <v>800</v>
      </c>
      <c r="E35" s="104" t="s">
        <v>174</v>
      </c>
      <c r="F35" s="107">
        <v>2032</v>
      </c>
      <c r="G35" s="88">
        <v>2032</v>
      </c>
    </row>
    <row r="36" spans="1:7" ht="12.75">
      <c r="A36" s="21">
        <f t="shared" si="0"/>
        <v>25</v>
      </c>
      <c r="B36" s="106" t="s">
        <v>11</v>
      </c>
      <c r="C36" s="104" t="s">
        <v>801</v>
      </c>
      <c r="D36" s="104" t="s">
        <v>802</v>
      </c>
      <c r="E36" s="104" t="s">
        <v>174</v>
      </c>
      <c r="F36" s="107">
        <v>2032</v>
      </c>
      <c r="G36" s="88">
        <v>2032</v>
      </c>
    </row>
    <row r="37" spans="1:7" ht="25.5">
      <c r="A37" s="21">
        <f t="shared" si="0"/>
        <v>26</v>
      </c>
      <c r="B37" s="106" t="s">
        <v>12</v>
      </c>
      <c r="C37" s="104" t="s">
        <v>801</v>
      </c>
      <c r="D37" s="104" t="s">
        <v>1021</v>
      </c>
      <c r="E37" s="104" t="s">
        <v>174</v>
      </c>
      <c r="F37" s="107">
        <v>2032</v>
      </c>
      <c r="G37" s="88">
        <v>2032</v>
      </c>
    </row>
    <row r="38" spans="1:7" ht="12.75">
      <c r="A38" s="21">
        <f t="shared" si="0"/>
        <v>27</v>
      </c>
      <c r="B38" s="106" t="s">
        <v>509</v>
      </c>
      <c r="C38" s="104" t="s">
        <v>801</v>
      </c>
      <c r="D38" s="104" t="s">
        <v>1021</v>
      </c>
      <c r="E38" s="104" t="s">
        <v>461</v>
      </c>
      <c r="F38" s="107">
        <v>2032</v>
      </c>
      <c r="G38" s="88">
        <v>2032</v>
      </c>
    </row>
    <row r="39" spans="1:7" ht="12.75">
      <c r="A39" s="21">
        <f t="shared" si="0"/>
        <v>28</v>
      </c>
      <c r="B39" s="106" t="s">
        <v>13</v>
      </c>
      <c r="C39" s="104" t="s">
        <v>1026</v>
      </c>
      <c r="D39" s="104" t="s">
        <v>800</v>
      </c>
      <c r="E39" s="104" t="s">
        <v>174</v>
      </c>
      <c r="F39" s="107">
        <v>1375.381</v>
      </c>
      <c r="G39" s="88">
        <v>1500</v>
      </c>
    </row>
    <row r="40" spans="1:7" ht="12.75">
      <c r="A40" s="21">
        <f t="shared" si="0"/>
        <v>29</v>
      </c>
      <c r="B40" s="106" t="s">
        <v>515</v>
      </c>
      <c r="C40" s="104" t="s">
        <v>1026</v>
      </c>
      <c r="D40" s="104" t="s">
        <v>516</v>
      </c>
      <c r="E40" s="104" t="s">
        <v>174</v>
      </c>
      <c r="F40" s="107">
        <v>1375.381</v>
      </c>
      <c r="G40" s="88">
        <v>1500</v>
      </c>
    </row>
    <row r="41" spans="1:7" ht="12.75">
      <c r="A41" s="21">
        <f t="shared" si="0"/>
        <v>30</v>
      </c>
      <c r="B41" s="106" t="s">
        <v>522</v>
      </c>
      <c r="C41" s="104" t="s">
        <v>1026</v>
      </c>
      <c r="D41" s="104" t="s">
        <v>468</v>
      </c>
      <c r="E41" s="104" t="s">
        <v>174</v>
      </c>
      <c r="F41" s="107">
        <v>1375.381</v>
      </c>
      <c r="G41" s="88">
        <v>1500</v>
      </c>
    </row>
    <row r="42" spans="1:7" ht="12.75">
      <c r="A42" s="21">
        <f t="shared" si="0"/>
        <v>31</v>
      </c>
      <c r="B42" s="106" t="s">
        <v>514</v>
      </c>
      <c r="C42" s="104" t="s">
        <v>1026</v>
      </c>
      <c r="D42" s="104" t="s">
        <v>468</v>
      </c>
      <c r="E42" s="104" t="s">
        <v>467</v>
      </c>
      <c r="F42" s="107">
        <v>1375.381</v>
      </c>
      <c r="G42" s="88">
        <v>1500</v>
      </c>
    </row>
    <row r="43" spans="1:7" ht="12.75">
      <c r="A43" s="21">
        <f t="shared" si="0"/>
        <v>32</v>
      </c>
      <c r="B43" s="106" t="s">
        <v>907</v>
      </c>
      <c r="C43" s="104" t="s">
        <v>745</v>
      </c>
      <c r="D43" s="104" t="s">
        <v>800</v>
      </c>
      <c r="E43" s="104" t="s">
        <v>174</v>
      </c>
      <c r="F43" s="107">
        <v>12698.26</v>
      </c>
      <c r="G43" s="88">
        <v>12548.26</v>
      </c>
    </row>
    <row r="44" spans="1:7" ht="38.25">
      <c r="A44" s="21">
        <f t="shared" si="0"/>
        <v>33</v>
      </c>
      <c r="B44" s="106" t="s">
        <v>415</v>
      </c>
      <c r="C44" s="104" t="s">
        <v>745</v>
      </c>
      <c r="D44" s="104" t="s">
        <v>503</v>
      </c>
      <c r="E44" s="104" t="s">
        <v>174</v>
      </c>
      <c r="F44" s="107">
        <v>305.6</v>
      </c>
      <c r="G44" s="88">
        <v>305.6</v>
      </c>
    </row>
    <row r="45" spans="1:7" ht="12.75">
      <c r="A45" s="21">
        <f t="shared" si="0"/>
        <v>34</v>
      </c>
      <c r="B45" s="106" t="s">
        <v>510</v>
      </c>
      <c r="C45" s="104" t="s">
        <v>745</v>
      </c>
      <c r="D45" s="104" t="s">
        <v>463</v>
      </c>
      <c r="E45" s="104" t="s">
        <v>174</v>
      </c>
      <c r="F45" s="107">
        <v>305.6</v>
      </c>
      <c r="G45" s="88">
        <v>305.6</v>
      </c>
    </row>
    <row r="46" spans="1:7" ht="12.75">
      <c r="A46" s="21">
        <f t="shared" si="0"/>
        <v>35</v>
      </c>
      <c r="B46" s="106" t="s">
        <v>509</v>
      </c>
      <c r="C46" s="104" t="s">
        <v>745</v>
      </c>
      <c r="D46" s="104" t="s">
        <v>463</v>
      </c>
      <c r="E46" s="104" t="s">
        <v>461</v>
      </c>
      <c r="F46" s="107">
        <v>305.6</v>
      </c>
      <c r="G46" s="88">
        <v>305.6</v>
      </c>
    </row>
    <row r="47" spans="1:7" ht="25.5">
      <c r="A47" s="21">
        <f t="shared" si="0"/>
        <v>36</v>
      </c>
      <c r="B47" s="106" t="s">
        <v>14</v>
      </c>
      <c r="C47" s="104" t="s">
        <v>745</v>
      </c>
      <c r="D47" s="104" t="s">
        <v>523</v>
      </c>
      <c r="E47" s="104" t="s">
        <v>174</v>
      </c>
      <c r="F47" s="107">
        <v>3672.3</v>
      </c>
      <c r="G47" s="88">
        <v>3672.3</v>
      </c>
    </row>
    <row r="48" spans="1:7" ht="25.5">
      <c r="A48" s="21">
        <f t="shared" si="0"/>
        <v>37</v>
      </c>
      <c r="B48" s="106" t="s">
        <v>15</v>
      </c>
      <c r="C48" s="104" t="s">
        <v>745</v>
      </c>
      <c r="D48" s="104" t="s">
        <v>747</v>
      </c>
      <c r="E48" s="104" t="s">
        <v>174</v>
      </c>
      <c r="F48" s="107">
        <v>3172.3</v>
      </c>
      <c r="G48" s="88">
        <v>3172.3</v>
      </c>
    </row>
    <row r="49" spans="1:7" ht="12.75">
      <c r="A49" s="21">
        <f t="shared" si="0"/>
        <v>38</v>
      </c>
      <c r="B49" s="106" t="s">
        <v>509</v>
      </c>
      <c r="C49" s="104" t="s">
        <v>745</v>
      </c>
      <c r="D49" s="104" t="s">
        <v>747</v>
      </c>
      <c r="E49" s="104" t="s">
        <v>461</v>
      </c>
      <c r="F49" s="107">
        <v>3172.3</v>
      </c>
      <c r="G49" s="88">
        <v>3172.3</v>
      </c>
    </row>
    <row r="50" spans="1:7" ht="25.5">
      <c r="A50" s="21">
        <f t="shared" si="0"/>
        <v>39</v>
      </c>
      <c r="B50" s="106" t="s">
        <v>16</v>
      </c>
      <c r="C50" s="104" t="s">
        <v>745</v>
      </c>
      <c r="D50" s="104" t="s">
        <v>749</v>
      </c>
      <c r="E50" s="104" t="s">
        <v>174</v>
      </c>
      <c r="F50" s="107">
        <v>500</v>
      </c>
      <c r="G50" s="88">
        <v>500</v>
      </c>
    </row>
    <row r="51" spans="1:7" ht="12.75">
      <c r="A51" s="21">
        <f t="shared" si="0"/>
        <v>40</v>
      </c>
      <c r="B51" s="106" t="s">
        <v>509</v>
      </c>
      <c r="C51" s="104" t="s">
        <v>745</v>
      </c>
      <c r="D51" s="104" t="s">
        <v>749</v>
      </c>
      <c r="E51" s="104" t="s">
        <v>461</v>
      </c>
      <c r="F51" s="107">
        <v>500</v>
      </c>
      <c r="G51" s="88">
        <v>500</v>
      </c>
    </row>
    <row r="52" spans="1:7" ht="12.75">
      <c r="A52" s="21">
        <f t="shared" si="0"/>
        <v>41</v>
      </c>
      <c r="B52" s="106" t="s">
        <v>17</v>
      </c>
      <c r="C52" s="104" t="s">
        <v>745</v>
      </c>
      <c r="D52" s="104" t="s">
        <v>750</v>
      </c>
      <c r="E52" s="104" t="s">
        <v>174</v>
      </c>
      <c r="F52" s="107">
        <v>7165.26</v>
      </c>
      <c r="G52" s="88">
        <v>7165.26</v>
      </c>
    </row>
    <row r="53" spans="1:7" ht="12.75">
      <c r="A53" s="21">
        <f t="shared" si="0"/>
        <v>42</v>
      </c>
      <c r="B53" s="106" t="s">
        <v>176</v>
      </c>
      <c r="C53" s="104" t="s">
        <v>745</v>
      </c>
      <c r="D53" s="104" t="s">
        <v>752</v>
      </c>
      <c r="E53" s="104" t="s">
        <v>174</v>
      </c>
      <c r="F53" s="107">
        <v>7165.26</v>
      </c>
      <c r="G53" s="88">
        <v>7165.26</v>
      </c>
    </row>
    <row r="54" spans="1:7" ht="12.75">
      <c r="A54" s="21">
        <f t="shared" si="0"/>
        <v>43</v>
      </c>
      <c r="B54" s="106" t="s">
        <v>529</v>
      </c>
      <c r="C54" s="104" t="s">
        <v>745</v>
      </c>
      <c r="D54" s="104" t="s">
        <v>752</v>
      </c>
      <c r="E54" s="104" t="s">
        <v>484</v>
      </c>
      <c r="F54" s="107">
        <v>7165.26</v>
      </c>
      <c r="G54" s="88">
        <v>7165.26</v>
      </c>
    </row>
    <row r="55" spans="1:7" ht="38.25">
      <c r="A55" s="21">
        <f t="shared" si="0"/>
        <v>44</v>
      </c>
      <c r="B55" s="106" t="s">
        <v>43</v>
      </c>
      <c r="C55" s="104" t="s">
        <v>745</v>
      </c>
      <c r="D55" s="104" t="s">
        <v>44</v>
      </c>
      <c r="E55" s="104" t="s">
        <v>174</v>
      </c>
      <c r="F55" s="107">
        <v>285.1</v>
      </c>
      <c r="G55" s="88">
        <v>206</v>
      </c>
    </row>
    <row r="56" spans="1:7" ht="51">
      <c r="A56" s="21">
        <f t="shared" si="0"/>
        <v>45</v>
      </c>
      <c r="B56" s="106" t="s">
        <v>853</v>
      </c>
      <c r="C56" s="104" t="s">
        <v>745</v>
      </c>
      <c r="D56" s="104" t="s">
        <v>565</v>
      </c>
      <c r="E56" s="104" t="s">
        <v>174</v>
      </c>
      <c r="F56" s="107">
        <v>206</v>
      </c>
      <c r="G56" s="88">
        <v>206</v>
      </c>
    </row>
    <row r="57" spans="1:7" ht="12.75">
      <c r="A57" s="21">
        <f t="shared" si="0"/>
        <v>46</v>
      </c>
      <c r="B57" s="106" t="s">
        <v>509</v>
      </c>
      <c r="C57" s="104" t="s">
        <v>745</v>
      </c>
      <c r="D57" s="104" t="s">
        <v>565</v>
      </c>
      <c r="E57" s="104" t="s">
        <v>461</v>
      </c>
      <c r="F57" s="107">
        <v>206</v>
      </c>
      <c r="G57" s="88">
        <v>0.1</v>
      </c>
    </row>
    <row r="58" spans="1:7" ht="51">
      <c r="A58" s="21">
        <f t="shared" si="0"/>
        <v>47</v>
      </c>
      <c r="B58" s="106" t="s">
        <v>854</v>
      </c>
      <c r="C58" s="104" t="s">
        <v>745</v>
      </c>
      <c r="D58" s="104" t="s">
        <v>567</v>
      </c>
      <c r="E58" s="104" t="s">
        <v>174</v>
      </c>
      <c r="F58" s="107">
        <v>0.1</v>
      </c>
      <c r="G58" s="88">
        <v>0.1</v>
      </c>
    </row>
    <row r="59" spans="1:7" ht="12.75">
      <c r="A59" s="21">
        <f t="shared" si="0"/>
        <v>48</v>
      </c>
      <c r="B59" s="106" t="s">
        <v>509</v>
      </c>
      <c r="C59" s="104" t="s">
        <v>745</v>
      </c>
      <c r="D59" s="104" t="s">
        <v>567</v>
      </c>
      <c r="E59" s="104" t="s">
        <v>461</v>
      </c>
      <c r="F59" s="107">
        <v>0.1</v>
      </c>
      <c r="G59" s="88">
        <v>79</v>
      </c>
    </row>
    <row r="60" spans="1:7" ht="25.5">
      <c r="A60" s="21">
        <f t="shared" si="0"/>
        <v>49</v>
      </c>
      <c r="B60" s="106" t="s">
        <v>244</v>
      </c>
      <c r="C60" s="104" t="s">
        <v>745</v>
      </c>
      <c r="D60" s="104" t="s">
        <v>569</v>
      </c>
      <c r="E60" s="104" t="s">
        <v>174</v>
      </c>
      <c r="F60" s="107">
        <v>79</v>
      </c>
      <c r="G60" s="88">
        <v>79</v>
      </c>
    </row>
    <row r="61" spans="1:7" ht="12.75">
      <c r="A61" s="21">
        <f t="shared" si="0"/>
        <v>50</v>
      </c>
      <c r="B61" s="106" t="s">
        <v>509</v>
      </c>
      <c r="C61" s="104" t="s">
        <v>745</v>
      </c>
      <c r="D61" s="104" t="s">
        <v>569</v>
      </c>
      <c r="E61" s="104" t="s">
        <v>461</v>
      </c>
      <c r="F61" s="107">
        <v>79</v>
      </c>
      <c r="G61" s="88">
        <v>1120</v>
      </c>
    </row>
    <row r="62" spans="1:7" ht="12.75">
      <c r="A62" s="21">
        <f t="shared" si="0"/>
        <v>51</v>
      </c>
      <c r="B62" s="106" t="s">
        <v>21</v>
      </c>
      <c r="C62" s="104" t="s">
        <v>745</v>
      </c>
      <c r="D62" s="104" t="s">
        <v>171</v>
      </c>
      <c r="E62" s="104" t="s">
        <v>174</v>
      </c>
      <c r="F62" s="107">
        <v>1270</v>
      </c>
      <c r="G62" s="88">
        <v>1120</v>
      </c>
    </row>
    <row r="63" spans="1:7" ht="25.5">
      <c r="A63" s="21">
        <f t="shared" si="0"/>
        <v>52</v>
      </c>
      <c r="B63" s="106" t="s">
        <v>22</v>
      </c>
      <c r="C63" s="104" t="s">
        <v>745</v>
      </c>
      <c r="D63" s="104" t="s">
        <v>756</v>
      </c>
      <c r="E63" s="104" t="s">
        <v>174</v>
      </c>
      <c r="F63" s="107">
        <v>1270</v>
      </c>
      <c r="G63" s="88">
        <v>1120</v>
      </c>
    </row>
    <row r="64" spans="1:7" ht="12.75">
      <c r="A64" s="21">
        <f t="shared" si="0"/>
        <v>53</v>
      </c>
      <c r="B64" s="106" t="s">
        <v>23</v>
      </c>
      <c r="C64" s="104" t="s">
        <v>745</v>
      </c>
      <c r="D64" s="104" t="s">
        <v>756</v>
      </c>
      <c r="E64" s="104" t="s">
        <v>1028</v>
      </c>
      <c r="F64" s="107">
        <v>1270</v>
      </c>
      <c r="G64" s="88">
        <v>2262</v>
      </c>
    </row>
    <row r="65" spans="1:8" ht="25.5">
      <c r="A65" s="33">
        <f t="shared" si="0"/>
        <v>54</v>
      </c>
      <c r="B65" s="110" t="s">
        <v>663</v>
      </c>
      <c r="C65" s="111" t="s">
        <v>469</v>
      </c>
      <c r="D65" s="111" t="s">
        <v>800</v>
      </c>
      <c r="E65" s="111" t="s">
        <v>174</v>
      </c>
      <c r="F65" s="105">
        <v>2262</v>
      </c>
      <c r="G65" s="88">
        <v>350</v>
      </c>
      <c r="H65" s="45"/>
    </row>
    <row r="66" spans="1:7" ht="12.75">
      <c r="A66" s="21">
        <f t="shared" si="0"/>
        <v>55</v>
      </c>
      <c r="B66" s="106" t="s">
        <v>908</v>
      </c>
      <c r="C66" s="104" t="s">
        <v>470</v>
      </c>
      <c r="D66" s="104" t="s">
        <v>800</v>
      </c>
      <c r="E66" s="104" t="s">
        <v>174</v>
      </c>
      <c r="F66" s="107">
        <v>350</v>
      </c>
      <c r="G66" s="88">
        <v>350</v>
      </c>
    </row>
    <row r="67" spans="1:7" ht="12.75">
      <c r="A67" s="21">
        <f t="shared" si="0"/>
        <v>56</v>
      </c>
      <c r="B67" s="106" t="s">
        <v>21</v>
      </c>
      <c r="C67" s="104" t="s">
        <v>470</v>
      </c>
      <c r="D67" s="104" t="s">
        <v>171</v>
      </c>
      <c r="E67" s="104" t="s">
        <v>174</v>
      </c>
      <c r="F67" s="107">
        <v>350</v>
      </c>
      <c r="G67" s="88">
        <v>350</v>
      </c>
    </row>
    <row r="68" spans="1:7" ht="38.25">
      <c r="A68" s="21">
        <f t="shared" si="0"/>
        <v>57</v>
      </c>
      <c r="B68" s="106" t="s">
        <v>682</v>
      </c>
      <c r="C68" s="104" t="s">
        <v>470</v>
      </c>
      <c r="D68" s="104" t="s">
        <v>758</v>
      </c>
      <c r="E68" s="104" t="s">
        <v>174</v>
      </c>
      <c r="F68" s="107">
        <v>350</v>
      </c>
      <c r="G68" s="88">
        <v>350</v>
      </c>
    </row>
    <row r="69" spans="1:7" ht="12.75">
      <c r="A69" s="21">
        <f t="shared" si="0"/>
        <v>58</v>
      </c>
      <c r="B69" s="106" t="s">
        <v>23</v>
      </c>
      <c r="C69" s="104" t="s">
        <v>470</v>
      </c>
      <c r="D69" s="104" t="s">
        <v>758</v>
      </c>
      <c r="E69" s="104" t="s">
        <v>1028</v>
      </c>
      <c r="F69" s="107">
        <v>350</v>
      </c>
      <c r="G69" s="88">
        <v>1775</v>
      </c>
    </row>
    <row r="70" spans="1:7" ht="38.25">
      <c r="A70" s="21">
        <f t="shared" si="0"/>
        <v>59</v>
      </c>
      <c r="B70" s="106" t="s">
        <v>909</v>
      </c>
      <c r="C70" s="104" t="s">
        <v>471</v>
      </c>
      <c r="D70" s="104" t="s">
        <v>800</v>
      </c>
      <c r="E70" s="104" t="s">
        <v>174</v>
      </c>
      <c r="F70" s="107">
        <v>1775</v>
      </c>
      <c r="G70" s="88">
        <v>1775</v>
      </c>
    </row>
    <row r="71" spans="1:7" ht="25.5">
      <c r="A71" s="21">
        <f t="shared" si="0"/>
        <v>60</v>
      </c>
      <c r="B71" s="106" t="s">
        <v>664</v>
      </c>
      <c r="C71" s="104" t="s">
        <v>471</v>
      </c>
      <c r="D71" s="104" t="s">
        <v>525</v>
      </c>
      <c r="E71" s="104" t="s">
        <v>174</v>
      </c>
      <c r="F71" s="107">
        <v>1775</v>
      </c>
      <c r="G71" s="88">
        <v>1775</v>
      </c>
    </row>
    <row r="72" spans="1:7" ht="38.25">
      <c r="A72" s="21">
        <f t="shared" si="0"/>
        <v>61</v>
      </c>
      <c r="B72" s="106" t="s">
        <v>526</v>
      </c>
      <c r="C72" s="104" t="s">
        <v>471</v>
      </c>
      <c r="D72" s="104" t="s">
        <v>472</v>
      </c>
      <c r="E72" s="104" t="s">
        <v>174</v>
      </c>
      <c r="F72" s="107">
        <v>1775</v>
      </c>
      <c r="G72" s="88">
        <v>1775</v>
      </c>
    </row>
    <row r="73" spans="1:7" ht="12.75">
      <c r="A73" s="21">
        <f t="shared" si="0"/>
        <v>62</v>
      </c>
      <c r="B73" s="106" t="s">
        <v>529</v>
      </c>
      <c r="C73" s="104" t="s">
        <v>471</v>
      </c>
      <c r="D73" s="104" t="s">
        <v>472</v>
      </c>
      <c r="E73" s="104" t="s">
        <v>484</v>
      </c>
      <c r="F73" s="107">
        <v>1600</v>
      </c>
      <c r="G73" s="88">
        <v>137</v>
      </c>
    </row>
    <row r="74" spans="1:7" ht="12.75">
      <c r="A74" s="21">
        <f t="shared" si="0"/>
        <v>63</v>
      </c>
      <c r="B74" s="106" t="s">
        <v>509</v>
      </c>
      <c r="C74" s="104" t="s">
        <v>471</v>
      </c>
      <c r="D74" s="104" t="s">
        <v>472</v>
      </c>
      <c r="E74" s="104" t="s">
        <v>461</v>
      </c>
      <c r="F74" s="107">
        <v>175</v>
      </c>
      <c r="G74" s="88">
        <v>137</v>
      </c>
    </row>
    <row r="75" spans="1:7" ht="25.5">
      <c r="A75" s="21">
        <f t="shared" si="0"/>
        <v>64</v>
      </c>
      <c r="B75" s="106" t="s">
        <v>910</v>
      </c>
      <c r="C75" s="104" t="s">
        <v>760</v>
      </c>
      <c r="D75" s="104" t="s">
        <v>800</v>
      </c>
      <c r="E75" s="104" t="s">
        <v>174</v>
      </c>
      <c r="F75" s="107">
        <v>137</v>
      </c>
      <c r="G75" s="88">
        <v>137</v>
      </c>
    </row>
    <row r="76" spans="1:7" ht="12.75">
      <c r="A76" s="21">
        <f t="shared" si="0"/>
        <v>65</v>
      </c>
      <c r="B76" s="106" t="s">
        <v>21</v>
      </c>
      <c r="C76" s="104" t="s">
        <v>760</v>
      </c>
      <c r="D76" s="104" t="s">
        <v>171</v>
      </c>
      <c r="E76" s="104" t="s">
        <v>174</v>
      </c>
      <c r="F76" s="107">
        <v>137</v>
      </c>
      <c r="G76" s="88">
        <v>137</v>
      </c>
    </row>
    <row r="77" spans="1:7" ht="38.25">
      <c r="A77" s="21">
        <f t="shared" si="0"/>
        <v>66</v>
      </c>
      <c r="B77" s="106" t="s">
        <v>665</v>
      </c>
      <c r="C77" s="104" t="s">
        <v>760</v>
      </c>
      <c r="D77" s="104" t="s">
        <v>762</v>
      </c>
      <c r="E77" s="104" t="s">
        <v>174</v>
      </c>
      <c r="F77" s="107">
        <v>137</v>
      </c>
      <c r="G77" s="88">
        <v>16436.3</v>
      </c>
    </row>
    <row r="78" spans="1:8" ht="12.75">
      <c r="A78" s="21">
        <f aca="true" t="shared" si="1" ref="A78:A141">1+A77</f>
        <v>67</v>
      </c>
      <c r="B78" s="106" t="s">
        <v>23</v>
      </c>
      <c r="C78" s="104" t="s">
        <v>760</v>
      </c>
      <c r="D78" s="104" t="s">
        <v>762</v>
      </c>
      <c r="E78" s="104" t="s">
        <v>1028</v>
      </c>
      <c r="F78" s="107">
        <v>137</v>
      </c>
      <c r="G78" s="88">
        <v>520</v>
      </c>
      <c r="H78" s="45"/>
    </row>
    <row r="79" spans="1:7" ht="12.75">
      <c r="A79" s="33">
        <f t="shared" si="1"/>
        <v>68</v>
      </c>
      <c r="B79" s="110" t="s">
        <v>666</v>
      </c>
      <c r="C79" s="111" t="s">
        <v>473</v>
      </c>
      <c r="D79" s="111" t="s">
        <v>800</v>
      </c>
      <c r="E79" s="111" t="s">
        <v>174</v>
      </c>
      <c r="F79" s="105">
        <v>33653.4</v>
      </c>
      <c r="G79" s="88">
        <v>520</v>
      </c>
    </row>
    <row r="80" spans="1:7" ht="12.75">
      <c r="A80" s="21">
        <f t="shared" si="1"/>
        <v>69</v>
      </c>
      <c r="B80" s="106" t="s">
        <v>911</v>
      </c>
      <c r="C80" s="104" t="s">
        <v>474</v>
      </c>
      <c r="D80" s="104" t="s">
        <v>800</v>
      </c>
      <c r="E80" s="104" t="s">
        <v>174</v>
      </c>
      <c r="F80" s="107">
        <v>520</v>
      </c>
      <c r="G80" s="88">
        <v>520</v>
      </c>
    </row>
    <row r="81" spans="1:7" ht="12.75">
      <c r="A81" s="21">
        <f t="shared" si="1"/>
        <v>70</v>
      </c>
      <c r="B81" s="106" t="s">
        <v>21</v>
      </c>
      <c r="C81" s="104" t="s">
        <v>474</v>
      </c>
      <c r="D81" s="104" t="s">
        <v>171</v>
      </c>
      <c r="E81" s="104" t="s">
        <v>174</v>
      </c>
      <c r="F81" s="107">
        <v>520</v>
      </c>
      <c r="G81" s="88">
        <v>520</v>
      </c>
    </row>
    <row r="82" spans="1:7" ht="63.75">
      <c r="A82" s="21">
        <f t="shared" si="1"/>
        <v>71</v>
      </c>
      <c r="B82" s="106" t="s">
        <v>667</v>
      </c>
      <c r="C82" s="104" t="s">
        <v>474</v>
      </c>
      <c r="D82" s="104" t="s">
        <v>764</v>
      </c>
      <c r="E82" s="104" t="s">
        <v>174</v>
      </c>
      <c r="F82" s="107">
        <v>520</v>
      </c>
      <c r="G82" s="88">
        <v>233</v>
      </c>
    </row>
    <row r="83" spans="1:7" ht="12.75">
      <c r="A83" s="21">
        <f t="shared" si="1"/>
        <v>72</v>
      </c>
      <c r="B83" s="106" t="s">
        <v>23</v>
      </c>
      <c r="C83" s="104" t="s">
        <v>474</v>
      </c>
      <c r="D83" s="104" t="s">
        <v>764</v>
      </c>
      <c r="E83" s="104" t="s">
        <v>1028</v>
      </c>
      <c r="F83" s="107">
        <v>520</v>
      </c>
      <c r="G83" s="88">
        <v>233</v>
      </c>
    </row>
    <row r="84" spans="1:7" ht="12.75">
      <c r="A84" s="21">
        <f t="shared" si="1"/>
        <v>73</v>
      </c>
      <c r="B84" s="106" t="s">
        <v>58</v>
      </c>
      <c r="C84" s="104" t="s">
        <v>765</v>
      </c>
      <c r="D84" s="104" t="s">
        <v>800</v>
      </c>
      <c r="E84" s="104" t="s">
        <v>174</v>
      </c>
      <c r="F84" s="107">
        <v>233</v>
      </c>
      <c r="G84" s="88">
        <v>233</v>
      </c>
    </row>
    <row r="85" spans="1:7" ht="12.75">
      <c r="A85" s="21">
        <f t="shared" si="1"/>
        <v>74</v>
      </c>
      <c r="B85" s="106" t="s">
        <v>668</v>
      </c>
      <c r="C85" s="104" t="s">
        <v>765</v>
      </c>
      <c r="D85" s="104" t="s">
        <v>766</v>
      </c>
      <c r="E85" s="104" t="s">
        <v>174</v>
      </c>
      <c r="F85" s="107">
        <v>233</v>
      </c>
      <c r="G85" s="88">
        <v>233</v>
      </c>
    </row>
    <row r="86" spans="1:7" ht="51">
      <c r="A86" s="21">
        <f t="shared" si="1"/>
        <v>75</v>
      </c>
      <c r="B86" s="106" t="s">
        <v>669</v>
      </c>
      <c r="C86" s="104" t="s">
        <v>765</v>
      </c>
      <c r="D86" s="104" t="s">
        <v>164</v>
      </c>
      <c r="E86" s="104" t="s">
        <v>174</v>
      </c>
      <c r="F86" s="107">
        <v>233</v>
      </c>
      <c r="G86" s="88">
        <v>1302</v>
      </c>
    </row>
    <row r="87" spans="1:7" ht="12.75">
      <c r="A87" s="21">
        <f t="shared" si="1"/>
        <v>76</v>
      </c>
      <c r="B87" s="106" t="s">
        <v>509</v>
      </c>
      <c r="C87" s="104" t="s">
        <v>765</v>
      </c>
      <c r="D87" s="104" t="s">
        <v>164</v>
      </c>
      <c r="E87" s="104" t="s">
        <v>461</v>
      </c>
      <c r="F87" s="107">
        <v>233</v>
      </c>
      <c r="G87" s="88">
        <v>1302</v>
      </c>
    </row>
    <row r="88" spans="1:7" ht="12.75">
      <c r="A88" s="21">
        <f t="shared" si="1"/>
        <v>77</v>
      </c>
      <c r="B88" s="106" t="s">
        <v>59</v>
      </c>
      <c r="C88" s="104" t="s">
        <v>543</v>
      </c>
      <c r="D88" s="104" t="s">
        <v>800</v>
      </c>
      <c r="E88" s="104" t="s">
        <v>174</v>
      </c>
      <c r="F88" s="107">
        <v>1302</v>
      </c>
      <c r="G88" s="88">
        <v>1302</v>
      </c>
    </row>
    <row r="89" spans="1:7" ht="12.75">
      <c r="A89" s="21">
        <f t="shared" si="1"/>
        <v>78</v>
      </c>
      <c r="B89" s="106" t="s">
        <v>21</v>
      </c>
      <c r="C89" s="104" t="s">
        <v>543</v>
      </c>
      <c r="D89" s="104" t="s">
        <v>171</v>
      </c>
      <c r="E89" s="104" t="s">
        <v>174</v>
      </c>
      <c r="F89" s="107">
        <v>1302</v>
      </c>
      <c r="G89" s="88">
        <v>1302</v>
      </c>
    </row>
    <row r="90" spans="1:7" ht="38.25">
      <c r="A90" s="21">
        <f t="shared" si="1"/>
        <v>79</v>
      </c>
      <c r="B90" s="106" t="s">
        <v>349</v>
      </c>
      <c r="C90" s="104" t="s">
        <v>543</v>
      </c>
      <c r="D90" s="104" t="s">
        <v>775</v>
      </c>
      <c r="E90" s="104" t="s">
        <v>174</v>
      </c>
      <c r="F90" s="107">
        <v>1302</v>
      </c>
      <c r="G90" s="88">
        <v>2438</v>
      </c>
    </row>
    <row r="91" spans="1:7" ht="12.75">
      <c r="A91" s="21">
        <f t="shared" si="1"/>
        <v>80</v>
      </c>
      <c r="B91" s="106" t="s">
        <v>23</v>
      </c>
      <c r="C91" s="104" t="s">
        <v>543</v>
      </c>
      <c r="D91" s="104" t="s">
        <v>775</v>
      </c>
      <c r="E91" s="104" t="s">
        <v>1028</v>
      </c>
      <c r="F91" s="107">
        <v>1302</v>
      </c>
      <c r="G91" s="88">
        <v>2438</v>
      </c>
    </row>
    <row r="92" spans="1:7" ht="12.75">
      <c r="A92" s="21">
        <f t="shared" si="1"/>
        <v>81</v>
      </c>
      <c r="B92" s="106" t="s">
        <v>60</v>
      </c>
      <c r="C92" s="104" t="s">
        <v>544</v>
      </c>
      <c r="D92" s="104" t="s">
        <v>800</v>
      </c>
      <c r="E92" s="104" t="s">
        <v>174</v>
      </c>
      <c r="F92" s="107">
        <v>2438</v>
      </c>
      <c r="G92" s="88">
        <v>2438</v>
      </c>
    </row>
    <row r="93" spans="1:7" ht="12.75">
      <c r="A93" s="21">
        <f t="shared" si="1"/>
        <v>82</v>
      </c>
      <c r="B93" s="106" t="s">
        <v>21</v>
      </c>
      <c r="C93" s="104" t="s">
        <v>544</v>
      </c>
      <c r="D93" s="104" t="s">
        <v>171</v>
      </c>
      <c r="E93" s="104" t="s">
        <v>174</v>
      </c>
      <c r="F93" s="107">
        <v>2438</v>
      </c>
      <c r="G93" s="88">
        <v>2438</v>
      </c>
    </row>
    <row r="94" spans="1:7" ht="38.25">
      <c r="A94" s="21">
        <f t="shared" si="1"/>
        <v>83</v>
      </c>
      <c r="B94" s="106" t="s">
        <v>349</v>
      </c>
      <c r="C94" s="104" t="s">
        <v>544</v>
      </c>
      <c r="D94" s="104" t="s">
        <v>775</v>
      </c>
      <c r="E94" s="104" t="s">
        <v>174</v>
      </c>
      <c r="F94" s="107">
        <v>2438</v>
      </c>
      <c r="G94" s="88">
        <v>1108.2</v>
      </c>
    </row>
    <row r="95" spans="1:7" ht="12.75">
      <c r="A95" s="21">
        <f t="shared" si="1"/>
        <v>84</v>
      </c>
      <c r="B95" s="106" t="s">
        <v>23</v>
      </c>
      <c r="C95" s="104" t="s">
        <v>544</v>
      </c>
      <c r="D95" s="104" t="s">
        <v>775</v>
      </c>
      <c r="E95" s="104" t="s">
        <v>1028</v>
      </c>
      <c r="F95" s="107">
        <v>2438</v>
      </c>
      <c r="G95" s="88">
        <v>790</v>
      </c>
    </row>
    <row r="96" spans="1:7" ht="12.75">
      <c r="A96" s="21">
        <f t="shared" si="1"/>
        <v>85</v>
      </c>
      <c r="B96" s="106" t="s">
        <v>61</v>
      </c>
      <c r="C96" s="104" t="s">
        <v>776</v>
      </c>
      <c r="D96" s="104" t="s">
        <v>800</v>
      </c>
      <c r="E96" s="104" t="s">
        <v>174</v>
      </c>
      <c r="F96" s="107">
        <v>1108.2</v>
      </c>
      <c r="G96" s="88">
        <v>790</v>
      </c>
    </row>
    <row r="97" spans="1:7" ht="12.75">
      <c r="A97" s="21">
        <f t="shared" si="1"/>
        <v>86</v>
      </c>
      <c r="B97" s="106" t="s">
        <v>21</v>
      </c>
      <c r="C97" s="104" t="s">
        <v>776</v>
      </c>
      <c r="D97" s="104" t="s">
        <v>171</v>
      </c>
      <c r="E97" s="104" t="s">
        <v>174</v>
      </c>
      <c r="F97" s="107">
        <v>790</v>
      </c>
      <c r="G97" s="88">
        <v>790</v>
      </c>
    </row>
    <row r="98" spans="1:7" ht="38.25">
      <c r="A98" s="21">
        <f t="shared" si="1"/>
        <v>87</v>
      </c>
      <c r="B98" s="106" t="s">
        <v>254</v>
      </c>
      <c r="C98" s="104" t="s">
        <v>776</v>
      </c>
      <c r="D98" s="104" t="s">
        <v>777</v>
      </c>
      <c r="E98" s="104" t="s">
        <v>174</v>
      </c>
      <c r="F98" s="107">
        <v>790</v>
      </c>
      <c r="G98" s="88">
        <v>318.2</v>
      </c>
    </row>
    <row r="99" spans="1:7" ht="12.75">
      <c r="A99" s="21">
        <f t="shared" si="1"/>
        <v>88</v>
      </c>
      <c r="B99" s="106" t="s">
        <v>23</v>
      </c>
      <c r="C99" s="104" t="s">
        <v>776</v>
      </c>
      <c r="D99" s="104" t="s">
        <v>777</v>
      </c>
      <c r="E99" s="104" t="s">
        <v>1028</v>
      </c>
      <c r="F99" s="107">
        <v>790</v>
      </c>
      <c r="G99" s="88">
        <v>318.2</v>
      </c>
    </row>
    <row r="100" spans="1:7" ht="25.5">
      <c r="A100" s="21">
        <f t="shared" si="1"/>
        <v>89</v>
      </c>
      <c r="B100" s="106" t="s">
        <v>350</v>
      </c>
      <c r="C100" s="104" t="s">
        <v>776</v>
      </c>
      <c r="D100" s="104" t="s">
        <v>778</v>
      </c>
      <c r="E100" s="104" t="s">
        <v>174</v>
      </c>
      <c r="F100" s="107">
        <v>318.2</v>
      </c>
      <c r="G100" s="88">
        <v>10835.1</v>
      </c>
    </row>
    <row r="101" spans="1:7" ht="12.75">
      <c r="A101" s="21">
        <f t="shared" si="1"/>
        <v>90</v>
      </c>
      <c r="B101" s="106" t="s">
        <v>23</v>
      </c>
      <c r="C101" s="104" t="s">
        <v>776</v>
      </c>
      <c r="D101" s="104" t="s">
        <v>778</v>
      </c>
      <c r="E101" s="104" t="s">
        <v>1028</v>
      </c>
      <c r="F101" s="107">
        <v>318.2</v>
      </c>
      <c r="G101" s="88">
        <v>134</v>
      </c>
    </row>
    <row r="102" spans="1:7" ht="12.75">
      <c r="A102" s="21">
        <f t="shared" si="1"/>
        <v>91</v>
      </c>
      <c r="B102" s="106" t="s">
        <v>62</v>
      </c>
      <c r="C102" s="104" t="s">
        <v>475</v>
      </c>
      <c r="D102" s="104" t="s">
        <v>800</v>
      </c>
      <c r="E102" s="104" t="s">
        <v>174</v>
      </c>
      <c r="F102" s="107">
        <v>28052.2</v>
      </c>
      <c r="G102" s="88">
        <v>134</v>
      </c>
    </row>
    <row r="103" spans="1:7" ht="25.5">
      <c r="A103" s="21">
        <f t="shared" si="1"/>
        <v>92</v>
      </c>
      <c r="B103" s="106" t="s">
        <v>14</v>
      </c>
      <c r="C103" s="104" t="s">
        <v>475</v>
      </c>
      <c r="D103" s="104" t="s">
        <v>523</v>
      </c>
      <c r="E103" s="104" t="s">
        <v>174</v>
      </c>
      <c r="F103" s="107">
        <v>134</v>
      </c>
      <c r="G103" s="88">
        <v>134</v>
      </c>
    </row>
    <row r="104" spans="1:7" ht="38.25">
      <c r="A104" s="21">
        <f t="shared" si="1"/>
        <v>93</v>
      </c>
      <c r="B104" s="106" t="s">
        <v>351</v>
      </c>
      <c r="C104" s="104" t="s">
        <v>475</v>
      </c>
      <c r="D104" s="104" t="s">
        <v>780</v>
      </c>
      <c r="E104" s="104" t="s">
        <v>174</v>
      </c>
      <c r="F104" s="107">
        <v>134</v>
      </c>
      <c r="G104" s="88">
        <v>3616</v>
      </c>
    </row>
    <row r="105" spans="1:7" ht="12.75">
      <c r="A105" s="21">
        <f t="shared" si="1"/>
        <v>94</v>
      </c>
      <c r="B105" s="106" t="s">
        <v>509</v>
      </c>
      <c r="C105" s="104" t="s">
        <v>475</v>
      </c>
      <c r="D105" s="104" t="s">
        <v>780</v>
      </c>
      <c r="E105" s="104" t="s">
        <v>461</v>
      </c>
      <c r="F105" s="107">
        <v>134</v>
      </c>
      <c r="G105" s="88">
        <v>720</v>
      </c>
    </row>
    <row r="106" spans="1:7" ht="12.75">
      <c r="A106" s="21">
        <f t="shared" si="1"/>
        <v>95</v>
      </c>
      <c r="B106" s="106" t="s">
        <v>21</v>
      </c>
      <c r="C106" s="104" t="s">
        <v>475</v>
      </c>
      <c r="D106" s="104" t="s">
        <v>171</v>
      </c>
      <c r="E106" s="104" t="s">
        <v>174</v>
      </c>
      <c r="F106" s="107">
        <v>8721</v>
      </c>
      <c r="G106" s="88">
        <v>720</v>
      </c>
    </row>
    <row r="107" spans="1:7" ht="51">
      <c r="A107" s="21">
        <f t="shared" si="1"/>
        <v>96</v>
      </c>
      <c r="B107" s="106" t="s">
        <v>45</v>
      </c>
      <c r="C107" s="104" t="s">
        <v>475</v>
      </c>
      <c r="D107" s="104" t="s">
        <v>46</v>
      </c>
      <c r="E107" s="104" t="s">
        <v>174</v>
      </c>
      <c r="F107" s="107">
        <v>724</v>
      </c>
      <c r="G107" s="88">
        <v>2766</v>
      </c>
    </row>
    <row r="108" spans="1:7" ht="12.75">
      <c r="A108" s="21">
        <f t="shared" si="1"/>
        <v>97</v>
      </c>
      <c r="B108" s="106" t="s">
        <v>23</v>
      </c>
      <c r="C108" s="104" t="s">
        <v>475</v>
      </c>
      <c r="D108" s="104" t="s">
        <v>46</v>
      </c>
      <c r="E108" s="104" t="s">
        <v>1028</v>
      </c>
      <c r="F108" s="107">
        <v>724</v>
      </c>
      <c r="G108" s="88">
        <v>2766</v>
      </c>
    </row>
    <row r="109" spans="1:7" ht="51">
      <c r="A109" s="21">
        <f t="shared" si="1"/>
        <v>98</v>
      </c>
      <c r="B109" s="106" t="s">
        <v>47</v>
      </c>
      <c r="C109" s="104" t="s">
        <v>475</v>
      </c>
      <c r="D109" s="104" t="s">
        <v>48</v>
      </c>
      <c r="E109" s="104" t="s">
        <v>174</v>
      </c>
      <c r="F109" s="107">
        <v>4381</v>
      </c>
      <c r="G109" s="88">
        <v>130</v>
      </c>
    </row>
    <row r="110" spans="1:7" ht="12.75">
      <c r="A110" s="21">
        <f t="shared" si="1"/>
        <v>99</v>
      </c>
      <c r="B110" s="106" t="s">
        <v>23</v>
      </c>
      <c r="C110" s="104" t="s">
        <v>475</v>
      </c>
      <c r="D110" s="104" t="s">
        <v>48</v>
      </c>
      <c r="E110" s="104" t="s">
        <v>1028</v>
      </c>
      <c r="F110" s="107">
        <v>4381</v>
      </c>
      <c r="G110" s="88">
        <v>130</v>
      </c>
    </row>
    <row r="111" spans="1:7" ht="38.25">
      <c r="A111" s="21">
        <f t="shared" si="1"/>
        <v>100</v>
      </c>
      <c r="B111" s="106" t="s">
        <v>683</v>
      </c>
      <c r="C111" s="104" t="s">
        <v>475</v>
      </c>
      <c r="D111" s="104" t="s">
        <v>781</v>
      </c>
      <c r="E111" s="104" t="s">
        <v>174</v>
      </c>
      <c r="F111" s="107">
        <v>720</v>
      </c>
      <c r="G111" s="88">
        <v>311.3</v>
      </c>
    </row>
    <row r="112" spans="1:7" ht="12.75">
      <c r="A112" s="21">
        <f t="shared" si="1"/>
        <v>101</v>
      </c>
      <c r="B112" s="106" t="s">
        <v>23</v>
      </c>
      <c r="C112" s="104" t="s">
        <v>475</v>
      </c>
      <c r="D112" s="104" t="s">
        <v>781</v>
      </c>
      <c r="E112" s="104" t="s">
        <v>1028</v>
      </c>
      <c r="F112" s="107">
        <v>720</v>
      </c>
      <c r="G112" s="88">
        <v>311.3</v>
      </c>
    </row>
    <row r="113" spans="1:7" ht="38.25">
      <c r="A113" s="21">
        <f t="shared" si="1"/>
        <v>102</v>
      </c>
      <c r="B113" s="106" t="s">
        <v>352</v>
      </c>
      <c r="C113" s="104" t="s">
        <v>475</v>
      </c>
      <c r="D113" s="104" t="s">
        <v>783</v>
      </c>
      <c r="E113" s="104" t="s">
        <v>174</v>
      </c>
      <c r="F113" s="107">
        <v>2766</v>
      </c>
      <c r="G113" s="88">
        <v>311.3</v>
      </c>
    </row>
    <row r="114" spans="1:7" ht="12.75">
      <c r="A114" s="21">
        <f t="shared" si="1"/>
        <v>103</v>
      </c>
      <c r="B114" s="106" t="s">
        <v>23</v>
      </c>
      <c r="C114" s="104" t="s">
        <v>475</v>
      </c>
      <c r="D114" s="104" t="s">
        <v>783</v>
      </c>
      <c r="E114" s="104" t="s">
        <v>1028</v>
      </c>
      <c r="F114" s="107">
        <v>2766</v>
      </c>
      <c r="G114" s="88">
        <v>6655.8</v>
      </c>
    </row>
    <row r="115" spans="1:7" ht="38.25">
      <c r="A115" s="21">
        <f t="shared" si="1"/>
        <v>104</v>
      </c>
      <c r="B115" s="106" t="s">
        <v>255</v>
      </c>
      <c r="C115" s="104" t="s">
        <v>475</v>
      </c>
      <c r="D115" s="104" t="s">
        <v>784</v>
      </c>
      <c r="E115" s="104" t="s">
        <v>174</v>
      </c>
      <c r="F115" s="107">
        <v>130</v>
      </c>
      <c r="G115" s="88">
        <v>6655.8</v>
      </c>
    </row>
    <row r="116" spans="1:7" ht="12.75">
      <c r="A116" s="21">
        <f t="shared" si="1"/>
        <v>105</v>
      </c>
      <c r="B116" s="106" t="s">
        <v>23</v>
      </c>
      <c r="C116" s="104" t="s">
        <v>475</v>
      </c>
      <c r="D116" s="104" t="s">
        <v>784</v>
      </c>
      <c r="E116" s="104" t="s">
        <v>1028</v>
      </c>
      <c r="F116" s="107">
        <v>130</v>
      </c>
      <c r="G116" s="88">
        <v>6655.8</v>
      </c>
    </row>
    <row r="117" spans="1:7" ht="25.5">
      <c r="A117" s="21">
        <f t="shared" si="1"/>
        <v>106</v>
      </c>
      <c r="B117" s="106" t="s">
        <v>987</v>
      </c>
      <c r="C117" s="104" t="s">
        <v>475</v>
      </c>
      <c r="D117" s="104" t="s">
        <v>988</v>
      </c>
      <c r="E117" s="104" t="s">
        <v>174</v>
      </c>
      <c r="F117" s="107">
        <v>311.3</v>
      </c>
      <c r="G117" s="88">
        <v>118</v>
      </c>
    </row>
    <row r="118" spans="1:8" ht="51">
      <c r="A118" s="21">
        <f t="shared" si="1"/>
        <v>107</v>
      </c>
      <c r="B118" s="106" t="s">
        <v>353</v>
      </c>
      <c r="C118" s="104" t="s">
        <v>475</v>
      </c>
      <c r="D118" s="104" t="s">
        <v>786</v>
      </c>
      <c r="E118" s="104" t="s">
        <v>174</v>
      </c>
      <c r="F118" s="107">
        <v>311.3</v>
      </c>
      <c r="G118" s="88">
        <v>118</v>
      </c>
      <c r="H118" s="45"/>
    </row>
    <row r="119" spans="1:7" ht="12.75">
      <c r="A119" s="21">
        <f t="shared" si="1"/>
        <v>108</v>
      </c>
      <c r="B119" s="106" t="s">
        <v>23</v>
      </c>
      <c r="C119" s="104" t="s">
        <v>475</v>
      </c>
      <c r="D119" s="104" t="s">
        <v>786</v>
      </c>
      <c r="E119" s="104" t="s">
        <v>1028</v>
      </c>
      <c r="F119" s="107">
        <v>311.3</v>
      </c>
      <c r="G119" s="88">
        <v>118</v>
      </c>
    </row>
    <row r="120" spans="1:7" ht="25.5">
      <c r="A120" s="21">
        <f t="shared" si="1"/>
        <v>109</v>
      </c>
      <c r="B120" s="106" t="s">
        <v>989</v>
      </c>
      <c r="C120" s="104" t="s">
        <v>475</v>
      </c>
      <c r="D120" s="104" t="s">
        <v>990</v>
      </c>
      <c r="E120" s="104" t="s">
        <v>174</v>
      </c>
      <c r="F120" s="107">
        <v>18767.9</v>
      </c>
      <c r="G120" s="88">
        <v>2096</v>
      </c>
    </row>
    <row r="121" spans="1:7" ht="38.25">
      <c r="A121" s="21">
        <f t="shared" si="1"/>
        <v>110</v>
      </c>
      <c r="B121" s="106" t="s">
        <v>354</v>
      </c>
      <c r="C121" s="104" t="s">
        <v>475</v>
      </c>
      <c r="D121" s="104" t="s">
        <v>788</v>
      </c>
      <c r="E121" s="104" t="s">
        <v>174</v>
      </c>
      <c r="F121" s="107">
        <v>18767.9</v>
      </c>
      <c r="G121" s="88">
        <v>150</v>
      </c>
    </row>
    <row r="122" spans="1:7" ht="12.75">
      <c r="A122" s="21">
        <f t="shared" si="1"/>
        <v>111</v>
      </c>
      <c r="B122" s="106" t="s">
        <v>23</v>
      </c>
      <c r="C122" s="104" t="s">
        <v>475</v>
      </c>
      <c r="D122" s="104" t="s">
        <v>788</v>
      </c>
      <c r="E122" s="104" t="s">
        <v>1028</v>
      </c>
      <c r="F122" s="107">
        <v>18767.9</v>
      </c>
      <c r="G122" s="88">
        <v>150</v>
      </c>
    </row>
    <row r="123" spans="1:7" ht="38.25">
      <c r="A123" s="21">
        <f t="shared" si="1"/>
        <v>112</v>
      </c>
      <c r="B123" s="106" t="s">
        <v>355</v>
      </c>
      <c r="C123" s="104" t="s">
        <v>475</v>
      </c>
      <c r="D123" s="104" t="s">
        <v>789</v>
      </c>
      <c r="E123" s="104" t="s">
        <v>174</v>
      </c>
      <c r="F123" s="107">
        <v>118</v>
      </c>
      <c r="G123" s="88">
        <v>150</v>
      </c>
    </row>
    <row r="124" spans="1:7" ht="38.25">
      <c r="A124" s="21">
        <f t="shared" si="1"/>
        <v>113</v>
      </c>
      <c r="B124" s="106" t="s">
        <v>49</v>
      </c>
      <c r="C124" s="104" t="s">
        <v>475</v>
      </c>
      <c r="D124" s="104" t="s">
        <v>991</v>
      </c>
      <c r="E124" s="104" t="s">
        <v>174</v>
      </c>
      <c r="F124" s="107">
        <v>118</v>
      </c>
      <c r="G124" s="88">
        <v>150</v>
      </c>
    </row>
    <row r="125" spans="1:7" ht="12.75">
      <c r="A125" s="21">
        <f t="shared" si="1"/>
        <v>114</v>
      </c>
      <c r="B125" s="106" t="s">
        <v>23</v>
      </c>
      <c r="C125" s="104" t="s">
        <v>475</v>
      </c>
      <c r="D125" s="104" t="s">
        <v>991</v>
      </c>
      <c r="E125" s="104" t="s">
        <v>1028</v>
      </c>
      <c r="F125" s="107">
        <v>118</v>
      </c>
      <c r="G125" s="88">
        <v>1400</v>
      </c>
    </row>
    <row r="126" spans="1:7" ht="12.75">
      <c r="A126" s="33">
        <f t="shared" si="1"/>
        <v>115</v>
      </c>
      <c r="B126" s="110" t="s">
        <v>356</v>
      </c>
      <c r="C126" s="111" t="s">
        <v>476</v>
      </c>
      <c r="D126" s="111" t="s">
        <v>800</v>
      </c>
      <c r="E126" s="111" t="s">
        <v>174</v>
      </c>
      <c r="F126" s="105">
        <v>2096</v>
      </c>
      <c r="G126" s="88">
        <v>1400</v>
      </c>
    </row>
    <row r="127" spans="1:7" ht="12.75">
      <c r="A127" s="21">
        <f t="shared" si="1"/>
        <v>116</v>
      </c>
      <c r="B127" s="106" t="s">
        <v>63</v>
      </c>
      <c r="C127" s="104" t="s">
        <v>477</v>
      </c>
      <c r="D127" s="104" t="s">
        <v>800</v>
      </c>
      <c r="E127" s="104" t="s">
        <v>174</v>
      </c>
      <c r="F127" s="107">
        <v>150</v>
      </c>
      <c r="G127" s="88">
        <v>1400</v>
      </c>
    </row>
    <row r="128" spans="1:7" ht="12.75">
      <c r="A128" s="21">
        <f t="shared" si="1"/>
        <v>117</v>
      </c>
      <c r="B128" s="106" t="s">
        <v>21</v>
      </c>
      <c r="C128" s="104" t="s">
        <v>477</v>
      </c>
      <c r="D128" s="104" t="s">
        <v>171</v>
      </c>
      <c r="E128" s="104" t="s">
        <v>174</v>
      </c>
      <c r="F128" s="107">
        <v>150</v>
      </c>
      <c r="G128" s="88">
        <v>1400</v>
      </c>
    </row>
    <row r="129" spans="1:7" ht="51">
      <c r="A129" s="21">
        <f t="shared" si="1"/>
        <v>118</v>
      </c>
      <c r="B129" s="106" t="s">
        <v>684</v>
      </c>
      <c r="C129" s="104" t="s">
        <v>477</v>
      </c>
      <c r="D129" s="104" t="s">
        <v>790</v>
      </c>
      <c r="E129" s="104" t="s">
        <v>174</v>
      </c>
      <c r="F129" s="107">
        <v>150</v>
      </c>
      <c r="G129" s="88">
        <v>546</v>
      </c>
    </row>
    <row r="130" spans="1:7" ht="12.75">
      <c r="A130" s="21">
        <f t="shared" si="1"/>
        <v>119</v>
      </c>
      <c r="B130" s="106" t="s">
        <v>23</v>
      </c>
      <c r="C130" s="104" t="s">
        <v>477</v>
      </c>
      <c r="D130" s="104" t="s">
        <v>790</v>
      </c>
      <c r="E130" s="104" t="s">
        <v>1028</v>
      </c>
      <c r="F130" s="107">
        <v>150</v>
      </c>
      <c r="G130" s="88">
        <v>546</v>
      </c>
    </row>
    <row r="131" spans="1:8" ht="12.75">
      <c r="A131" s="21">
        <f t="shared" si="1"/>
        <v>120</v>
      </c>
      <c r="B131" s="106" t="s">
        <v>64</v>
      </c>
      <c r="C131" s="104" t="s">
        <v>478</v>
      </c>
      <c r="D131" s="104" t="s">
        <v>800</v>
      </c>
      <c r="E131" s="104" t="s">
        <v>174</v>
      </c>
      <c r="F131" s="107">
        <v>1400</v>
      </c>
      <c r="G131" s="88">
        <v>546</v>
      </c>
      <c r="H131" s="45"/>
    </row>
    <row r="132" spans="1:7" ht="12.75">
      <c r="A132" s="21">
        <f t="shared" si="1"/>
        <v>121</v>
      </c>
      <c r="B132" s="106" t="s">
        <v>21</v>
      </c>
      <c r="C132" s="104" t="s">
        <v>478</v>
      </c>
      <c r="D132" s="104" t="s">
        <v>171</v>
      </c>
      <c r="E132" s="104" t="s">
        <v>174</v>
      </c>
      <c r="F132" s="107">
        <v>1400</v>
      </c>
      <c r="G132" s="88">
        <v>546</v>
      </c>
    </row>
    <row r="133" spans="1:7" ht="38.25">
      <c r="A133" s="21">
        <f t="shared" si="1"/>
        <v>122</v>
      </c>
      <c r="B133" s="106" t="s">
        <v>357</v>
      </c>
      <c r="C133" s="104" t="s">
        <v>478</v>
      </c>
      <c r="D133" s="104" t="s">
        <v>810</v>
      </c>
      <c r="E133" s="104" t="s">
        <v>174</v>
      </c>
      <c r="F133" s="107">
        <v>1400</v>
      </c>
      <c r="G133" s="88">
        <v>1500</v>
      </c>
    </row>
    <row r="134" spans="1:7" ht="12.75">
      <c r="A134" s="21">
        <f t="shared" si="1"/>
        <v>123</v>
      </c>
      <c r="B134" s="106" t="s">
        <v>23</v>
      </c>
      <c r="C134" s="104" t="s">
        <v>478</v>
      </c>
      <c r="D134" s="104" t="s">
        <v>810</v>
      </c>
      <c r="E134" s="104" t="s">
        <v>1028</v>
      </c>
      <c r="F134" s="107">
        <v>1400</v>
      </c>
      <c r="G134" s="88">
        <v>1500</v>
      </c>
    </row>
    <row r="135" spans="1:7" ht="12.75">
      <c r="A135" s="21">
        <f t="shared" si="1"/>
        <v>124</v>
      </c>
      <c r="B135" s="106" t="s">
        <v>24</v>
      </c>
      <c r="C135" s="104" t="s">
        <v>811</v>
      </c>
      <c r="D135" s="104" t="s">
        <v>800</v>
      </c>
      <c r="E135" s="104" t="s">
        <v>174</v>
      </c>
      <c r="F135" s="107">
        <v>546</v>
      </c>
      <c r="G135" s="88">
        <v>1500</v>
      </c>
    </row>
    <row r="136" spans="1:8" ht="12.75">
      <c r="A136" s="21">
        <f t="shared" si="1"/>
        <v>125</v>
      </c>
      <c r="B136" s="106" t="s">
        <v>21</v>
      </c>
      <c r="C136" s="104" t="s">
        <v>811</v>
      </c>
      <c r="D136" s="104" t="s">
        <v>171</v>
      </c>
      <c r="E136" s="104" t="s">
        <v>174</v>
      </c>
      <c r="F136" s="107">
        <v>546</v>
      </c>
      <c r="G136" s="88">
        <v>1500</v>
      </c>
      <c r="H136" s="45"/>
    </row>
    <row r="137" spans="1:7" ht="38.25">
      <c r="A137" s="21">
        <f t="shared" si="1"/>
        <v>126</v>
      </c>
      <c r="B137" s="106" t="s">
        <v>260</v>
      </c>
      <c r="C137" s="104" t="s">
        <v>811</v>
      </c>
      <c r="D137" s="104" t="s">
        <v>812</v>
      </c>
      <c r="E137" s="104" t="s">
        <v>174</v>
      </c>
      <c r="F137" s="107">
        <v>546</v>
      </c>
      <c r="G137" s="88">
        <v>1500</v>
      </c>
    </row>
    <row r="138" spans="1:7" ht="12.75">
      <c r="A138" s="21">
        <f t="shared" si="1"/>
        <v>127</v>
      </c>
      <c r="B138" s="106" t="s">
        <v>23</v>
      </c>
      <c r="C138" s="104" t="s">
        <v>811</v>
      </c>
      <c r="D138" s="104" t="s">
        <v>812</v>
      </c>
      <c r="E138" s="104" t="s">
        <v>1028</v>
      </c>
      <c r="F138" s="107">
        <v>546</v>
      </c>
      <c r="G138" s="88">
        <v>326061.9</v>
      </c>
    </row>
    <row r="139" spans="1:7" ht="12.75">
      <c r="A139" s="33">
        <f t="shared" si="1"/>
        <v>128</v>
      </c>
      <c r="B139" s="110" t="s">
        <v>358</v>
      </c>
      <c r="C139" s="111" t="s">
        <v>479</v>
      </c>
      <c r="D139" s="111" t="s">
        <v>800</v>
      </c>
      <c r="E139" s="111" t="s">
        <v>174</v>
      </c>
      <c r="F139" s="105">
        <v>1500</v>
      </c>
      <c r="G139" s="88">
        <v>91103.904</v>
      </c>
    </row>
    <row r="140" spans="1:7" ht="12.75">
      <c r="A140" s="21">
        <f t="shared" si="1"/>
        <v>129</v>
      </c>
      <c r="B140" s="106" t="s">
        <v>25</v>
      </c>
      <c r="C140" s="104" t="s">
        <v>480</v>
      </c>
      <c r="D140" s="104" t="s">
        <v>800</v>
      </c>
      <c r="E140" s="104" t="s">
        <v>174</v>
      </c>
      <c r="F140" s="107">
        <v>1500</v>
      </c>
      <c r="G140" s="88">
        <v>85497.904</v>
      </c>
    </row>
    <row r="141" spans="1:7" ht="27.75" customHeight="1">
      <c r="A141" s="21">
        <f t="shared" si="1"/>
        <v>130</v>
      </c>
      <c r="B141" s="106" t="s">
        <v>21</v>
      </c>
      <c r="C141" s="104" t="s">
        <v>480</v>
      </c>
      <c r="D141" s="104" t="s">
        <v>171</v>
      </c>
      <c r="E141" s="104" t="s">
        <v>174</v>
      </c>
      <c r="F141" s="107">
        <v>1500</v>
      </c>
      <c r="G141" s="88">
        <v>77397.904</v>
      </c>
    </row>
    <row r="142" spans="1:7" ht="38.25">
      <c r="A142" s="21">
        <f aca="true" t="shared" si="2" ref="A142:A207">1+A141</f>
        <v>131</v>
      </c>
      <c r="B142" s="106" t="s">
        <v>262</v>
      </c>
      <c r="C142" s="104" t="s">
        <v>480</v>
      </c>
      <c r="D142" s="104" t="s">
        <v>813</v>
      </c>
      <c r="E142" s="104" t="s">
        <v>174</v>
      </c>
      <c r="F142" s="107">
        <v>1500</v>
      </c>
      <c r="G142" s="88">
        <v>77397.904</v>
      </c>
    </row>
    <row r="143" spans="1:7" ht="12.75">
      <c r="A143" s="21">
        <f t="shared" si="2"/>
        <v>132</v>
      </c>
      <c r="B143" s="106" t="s">
        <v>23</v>
      </c>
      <c r="C143" s="104" t="s">
        <v>480</v>
      </c>
      <c r="D143" s="104" t="s">
        <v>813</v>
      </c>
      <c r="E143" s="104" t="s">
        <v>1028</v>
      </c>
      <c r="F143" s="107">
        <v>1500</v>
      </c>
      <c r="G143" s="88">
        <v>8100</v>
      </c>
    </row>
    <row r="144" spans="1:7" ht="12.75">
      <c r="A144" s="33">
        <f t="shared" si="2"/>
        <v>133</v>
      </c>
      <c r="B144" s="110" t="s">
        <v>359</v>
      </c>
      <c r="C144" s="111" t="s">
        <v>481</v>
      </c>
      <c r="D144" s="111" t="s">
        <v>800</v>
      </c>
      <c r="E144" s="111" t="s">
        <v>174</v>
      </c>
      <c r="F144" s="105">
        <f>335174.7841+15.1</f>
        <v>335189.88409999997</v>
      </c>
      <c r="G144" s="88">
        <v>8100</v>
      </c>
    </row>
    <row r="145" spans="1:7" ht="12.75">
      <c r="A145" s="21">
        <f t="shared" si="2"/>
        <v>134</v>
      </c>
      <c r="B145" s="106" t="s">
        <v>26</v>
      </c>
      <c r="C145" s="104" t="s">
        <v>482</v>
      </c>
      <c r="D145" s="104" t="s">
        <v>800</v>
      </c>
      <c r="E145" s="104" t="s">
        <v>174</v>
      </c>
      <c r="F145" s="107">
        <v>93087.4719</v>
      </c>
      <c r="G145" s="88">
        <v>206</v>
      </c>
    </row>
    <row r="146" spans="1:7" ht="12.75">
      <c r="A146" s="21">
        <f t="shared" si="2"/>
        <v>135</v>
      </c>
      <c r="B146" s="106" t="s">
        <v>360</v>
      </c>
      <c r="C146" s="104" t="s">
        <v>482</v>
      </c>
      <c r="D146" s="104" t="s">
        <v>528</v>
      </c>
      <c r="E146" s="104" t="s">
        <v>174</v>
      </c>
      <c r="F146" s="107">
        <v>86194.415</v>
      </c>
      <c r="G146" s="88">
        <v>206</v>
      </c>
    </row>
    <row r="147" spans="1:7" ht="12.75">
      <c r="A147" s="21">
        <f t="shared" si="2"/>
        <v>136</v>
      </c>
      <c r="B147" s="106" t="s">
        <v>176</v>
      </c>
      <c r="C147" s="104" t="s">
        <v>482</v>
      </c>
      <c r="D147" s="104" t="s">
        <v>483</v>
      </c>
      <c r="E147" s="104" t="s">
        <v>174</v>
      </c>
      <c r="F147" s="107">
        <v>78094.415</v>
      </c>
      <c r="G147" s="88">
        <v>5400</v>
      </c>
    </row>
    <row r="148" spans="1:7" ht="12.75">
      <c r="A148" s="21">
        <f t="shared" si="2"/>
        <v>137</v>
      </c>
      <c r="B148" s="106" t="s">
        <v>529</v>
      </c>
      <c r="C148" s="104" t="s">
        <v>482</v>
      </c>
      <c r="D148" s="104" t="s">
        <v>483</v>
      </c>
      <c r="E148" s="104" t="s">
        <v>484</v>
      </c>
      <c r="F148" s="107">
        <v>78094.415</v>
      </c>
      <c r="G148" s="88">
        <v>400</v>
      </c>
    </row>
    <row r="149" spans="1:7" ht="25.5">
      <c r="A149" s="21">
        <f t="shared" si="2"/>
        <v>138</v>
      </c>
      <c r="B149" s="106" t="s">
        <v>361</v>
      </c>
      <c r="C149" s="104" t="s">
        <v>482</v>
      </c>
      <c r="D149" s="104" t="s">
        <v>504</v>
      </c>
      <c r="E149" s="104" t="s">
        <v>174</v>
      </c>
      <c r="F149" s="107">
        <v>8100</v>
      </c>
      <c r="G149" s="88">
        <v>400</v>
      </c>
    </row>
    <row r="150" spans="1:7" ht="12.75">
      <c r="A150" s="21">
        <f t="shared" si="2"/>
        <v>139</v>
      </c>
      <c r="B150" s="106" t="s">
        <v>529</v>
      </c>
      <c r="C150" s="104" t="s">
        <v>482</v>
      </c>
      <c r="D150" s="104" t="s">
        <v>504</v>
      </c>
      <c r="E150" s="104" t="s">
        <v>484</v>
      </c>
      <c r="F150" s="107">
        <v>8100</v>
      </c>
      <c r="G150" s="88">
        <v>5000</v>
      </c>
    </row>
    <row r="151" spans="1:7" ht="51">
      <c r="A151" s="21">
        <f t="shared" si="2"/>
        <v>140</v>
      </c>
      <c r="B151" s="106" t="s">
        <v>570</v>
      </c>
      <c r="C151" s="104" t="s">
        <v>482</v>
      </c>
      <c r="D151" s="104" t="s">
        <v>341</v>
      </c>
      <c r="E151" s="104" t="s">
        <v>174</v>
      </c>
      <c r="F151" s="107">
        <v>205.9999</v>
      </c>
      <c r="G151" s="88">
        <v>5000</v>
      </c>
    </row>
    <row r="152" spans="1:7" ht="12.75">
      <c r="A152" s="21">
        <f t="shared" si="2"/>
        <v>141</v>
      </c>
      <c r="B152" s="106" t="s">
        <v>529</v>
      </c>
      <c r="C152" s="104" t="s">
        <v>482</v>
      </c>
      <c r="D152" s="104" t="s">
        <v>341</v>
      </c>
      <c r="E152" s="104" t="s">
        <v>484</v>
      </c>
      <c r="F152" s="107">
        <v>205.9999</v>
      </c>
      <c r="G152" s="88">
        <v>218297.281</v>
      </c>
    </row>
    <row r="153" spans="1:7" ht="13.5" customHeight="1">
      <c r="A153" s="21">
        <f t="shared" si="2"/>
        <v>142</v>
      </c>
      <c r="B153" s="106" t="s">
        <v>21</v>
      </c>
      <c r="C153" s="104" t="s">
        <v>482</v>
      </c>
      <c r="D153" s="104" t="s">
        <v>171</v>
      </c>
      <c r="E153" s="104" t="s">
        <v>174</v>
      </c>
      <c r="F153" s="107">
        <v>6687.057</v>
      </c>
      <c r="G153" s="88">
        <v>26047.373</v>
      </c>
    </row>
    <row r="154" spans="1:7" ht="38.25">
      <c r="A154" s="21">
        <f t="shared" si="2"/>
        <v>143</v>
      </c>
      <c r="B154" s="106" t="s">
        <v>357</v>
      </c>
      <c r="C154" s="104" t="s">
        <v>482</v>
      </c>
      <c r="D154" s="104" t="s">
        <v>810</v>
      </c>
      <c r="E154" s="104" t="s">
        <v>174</v>
      </c>
      <c r="F154" s="107">
        <v>400</v>
      </c>
      <c r="G154" s="88">
        <v>26047.373</v>
      </c>
    </row>
    <row r="155" spans="1:7" ht="12.75">
      <c r="A155" s="21">
        <f t="shared" si="2"/>
        <v>144</v>
      </c>
      <c r="B155" s="106" t="s">
        <v>23</v>
      </c>
      <c r="C155" s="104" t="s">
        <v>482</v>
      </c>
      <c r="D155" s="104" t="s">
        <v>810</v>
      </c>
      <c r="E155" s="104" t="s">
        <v>1028</v>
      </c>
      <c r="F155" s="107">
        <v>400</v>
      </c>
      <c r="G155" s="88">
        <v>26047.373</v>
      </c>
    </row>
    <row r="156" spans="1:7" ht="38.25">
      <c r="A156" s="21">
        <f t="shared" si="2"/>
        <v>145</v>
      </c>
      <c r="B156" s="106" t="s">
        <v>685</v>
      </c>
      <c r="C156" s="104" t="s">
        <v>482</v>
      </c>
      <c r="D156" s="104" t="s">
        <v>151</v>
      </c>
      <c r="E156" s="104" t="s">
        <v>174</v>
      </c>
      <c r="F156" s="107">
        <v>6287.057</v>
      </c>
      <c r="G156" s="88">
        <v>18514.408</v>
      </c>
    </row>
    <row r="157" spans="1:7" ht="12.75">
      <c r="A157" s="21">
        <f t="shared" si="2"/>
        <v>146</v>
      </c>
      <c r="B157" s="106" t="s">
        <v>23</v>
      </c>
      <c r="C157" s="104" t="s">
        <v>482</v>
      </c>
      <c r="D157" s="104" t="s">
        <v>151</v>
      </c>
      <c r="E157" s="104" t="s">
        <v>1028</v>
      </c>
      <c r="F157" s="107">
        <v>6287.057</v>
      </c>
      <c r="G157" s="88">
        <v>18014.408</v>
      </c>
    </row>
    <row r="158" spans="1:7" ht="12.75">
      <c r="A158" s="21">
        <f t="shared" si="2"/>
        <v>147</v>
      </c>
      <c r="B158" s="106" t="s">
        <v>27</v>
      </c>
      <c r="C158" s="104" t="s">
        <v>485</v>
      </c>
      <c r="D158" s="104" t="s">
        <v>800</v>
      </c>
      <c r="E158" s="104" t="s">
        <v>174</v>
      </c>
      <c r="F158" s="107">
        <f>225426.5972</f>
        <v>225426.5972</v>
      </c>
      <c r="G158" s="88">
        <v>18014.408</v>
      </c>
    </row>
    <row r="159" spans="1:7" ht="12.75">
      <c r="A159" s="21">
        <f t="shared" si="2"/>
        <v>148</v>
      </c>
      <c r="B159" s="106" t="s">
        <v>515</v>
      </c>
      <c r="C159" s="104" t="s">
        <v>485</v>
      </c>
      <c r="D159" s="104" t="s">
        <v>516</v>
      </c>
      <c r="E159" s="104" t="s">
        <v>174</v>
      </c>
      <c r="F159" s="107">
        <v>124.619</v>
      </c>
      <c r="G159" s="88">
        <v>500</v>
      </c>
    </row>
    <row r="160" spans="1:7" ht="12.75">
      <c r="A160" s="21">
        <f t="shared" si="2"/>
        <v>149</v>
      </c>
      <c r="B160" s="106" t="s">
        <v>522</v>
      </c>
      <c r="C160" s="104" t="s">
        <v>485</v>
      </c>
      <c r="D160" s="104" t="s">
        <v>468</v>
      </c>
      <c r="E160" s="104" t="s">
        <v>174</v>
      </c>
      <c r="F160" s="107">
        <v>124.619</v>
      </c>
      <c r="G160" s="88">
        <v>500</v>
      </c>
    </row>
    <row r="161" spans="1:7" ht="12.75">
      <c r="A161" s="21">
        <f t="shared" si="2"/>
        <v>150</v>
      </c>
      <c r="B161" s="106" t="s">
        <v>529</v>
      </c>
      <c r="C161" s="104" t="s">
        <v>485</v>
      </c>
      <c r="D161" s="104" t="s">
        <v>468</v>
      </c>
      <c r="E161" s="104" t="s">
        <v>484</v>
      </c>
      <c r="F161" s="107">
        <v>124.619</v>
      </c>
      <c r="G161" s="88">
        <v>2574.3</v>
      </c>
    </row>
    <row r="162" spans="1:7" ht="25.5">
      <c r="A162" s="21">
        <f t="shared" si="2"/>
        <v>151</v>
      </c>
      <c r="B162" s="106" t="s">
        <v>362</v>
      </c>
      <c r="C162" s="104" t="s">
        <v>485</v>
      </c>
      <c r="D162" s="104" t="s">
        <v>530</v>
      </c>
      <c r="E162" s="104" t="s">
        <v>174</v>
      </c>
      <c r="F162" s="107">
        <f>27493.9333</f>
        <v>27493.9333</v>
      </c>
      <c r="G162" s="88">
        <v>2574.3</v>
      </c>
    </row>
    <row r="163" spans="1:7" ht="12.75">
      <c r="A163" s="21">
        <f t="shared" si="2"/>
        <v>152</v>
      </c>
      <c r="B163" s="106" t="s">
        <v>363</v>
      </c>
      <c r="C163" s="104" t="s">
        <v>485</v>
      </c>
      <c r="D163" s="104" t="s">
        <v>486</v>
      </c>
      <c r="E163" s="104" t="s">
        <v>174</v>
      </c>
      <c r="F163" s="107">
        <f>26493.9333</f>
        <v>26493.9333</v>
      </c>
      <c r="G163" s="88">
        <v>2574.3</v>
      </c>
    </row>
    <row r="164" spans="1:7" ht="12.75">
      <c r="A164" s="21">
        <f t="shared" si="2"/>
        <v>153</v>
      </c>
      <c r="B164" s="106" t="s">
        <v>529</v>
      </c>
      <c r="C164" s="104" t="s">
        <v>485</v>
      </c>
      <c r="D164" s="104" t="s">
        <v>486</v>
      </c>
      <c r="E164" s="104" t="s">
        <v>484</v>
      </c>
      <c r="F164" s="107">
        <f>26493.9333</f>
        <v>26493.9333</v>
      </c>
      <c r="G164" s="88">
        <v>11583</v>
      </c>
    </row>
    <row r="165" spans="1:7" ht="25.5">
      <c r="A165" s="21">
        <f t="shared" si="2"/>
        <v>154</v>
      </c>
      <c r="B165" s="106" t="s">
        <v>150</v>
      </c>
      <c r="C165" s="104" t="s">
        <v>485</v>
      </c>
      <c r="D165" s="104" t="s">
        <v>50</v>
      </c>
      <c r="E165" s="104" t="s">
        <v>174</v>
      </c>
      <c r="F165" s="107">
        <v>1000</v>
      </c>
      <c r="G165" s="88">
        <v>11583</v>
      </c>
    </row>
    <row r="166" spans="1:7" ht="12.75">
      <c r="A166" s="21">
        <f t="shared" si="2"/>
        <v>155</v>
      </c>
      <c r="B166" s="106" t="s">
        <v>529</v>
      </c>
      <c r="C166" s="104" t="s">
        <v>485</v>
      </c>
      <c r="D166" s="104" t="s">
        <v>50</v>
      </c>
      <c r="E166" s="104" t="s">
        <v>484</v>
      </c>
      <c r="F166" s="107">
        <v>1000</v>
      </c>
      <c r="G166" s="88">
        <v>142129</v>
      </c>
    </row>
    <row r="167" spans="1:7" ht="12.75">
      <c r="A167" s="21">
        <f t="shared" si="2"/>
        <v>156</v>
      </c>
      <c r="B167" s="106" t="s">
        <v>364</v>
      </c>
      <c r="C167" s="104" t="s">
        <v>485</v>
      </c>
      <c r="D167" s="104" t="s">
        <v>531</v>
      </c>
      <c r="E167" s="104" t="s">
        <v>174</v>
      </c>
      <c r="F167" s="107">
        <v>18528.5179</v>
      </c>
      <c r="G167" s="88">
        <v>142129</v>
      </c>
    </row>
    <row r="168" spans="1:7" ht="12.75">
      <c r="A168" s="21">
        <f t="shared" si="2"/>
        <v>157</v>
      </c>
      <c r="B168" s="106" t="s">
        <v>176</v>
      </c>
      <c r="C168" s="104" t="s">
        <v>485</v>
      </c>
      <c r="D168" s="104" t="s">
        <v>487</v>
      </c>
      <c r="E168" s="104" t="s">
        <v>174</v>
      </c>
      <c r="F168" s="107">
        <v>18028.5179</v>
      </c>
      <c r="G168" s="88">
        <v>930</v>
      </c>
    </row>
    <row r="169" spans="1:7" ht="12.75">
      <c r="A169" s="21">
        <f t="shared" si="2"/>
        <v>158</v>
      </c>
      <c r="B169" s="106" t="s">
        <v>529</v>
      </c>
      <c r="C169" s="104" t="s">
        <v>485</v>
      </c>
      <c r="D169" s="104" t="s">
        <v>487</v>
      </c>
      <c r="E169" s="104" t="s">
        <v>484</v>
      </c>
      <c r="F169" s="107">
        <v>18028.5179</v>
      </c>
      <c r="G169" s="88">
        <v>930</v>
      </c>
    </row>
    <row r="170" spans="1:7" ht="25.5">
      <c r="A170" s="21">
        <f t="shared" si="2"/>
        <v>159</v>
      </c>
      <c r="B170" s="106" t="s">
        <v>265</v>
      </c>
      <c r="C170" s="104" t="s">
        <v>485</v>
      </c>
      <c r="D170" s="104" t="s">
        <v>20</v>
      </c>
      <c r="E170" s="104" t="s">
        <v>174</v>
      </c>
      <c r="F170" s="107">
        <v>500</v>
      </c>
      <c r="G170" s="88">
        <v>1600</v>
      </c>
    </row>
    <row r="171" spans="1:7" ht="12.75">
      <c r="A171" s="21">
        <f t="shared" si="2"/>
        <v>160</v>
      </c>
      <c r="B171" s="106" t="s">
        <v>529</v>
      </c>
      <c r="C171" s="104" t="s">
        <v>485</v>
      </c>
      <c r="D171" s="104" t="s">
        <v>20</v>
      </c>
      <c r="E171" s="104" t="s">
        <v>484</v>
      </c>
      <c r="F171" s="107">
        <v>500</v>
      </c>
      <c r="G171" s="88">
        <v>1600</v>
      </c>
    </row>
    <row r="172" spans="1:7" ht="12.75">
      <c r="A172" s="21">
        <f t="shared" si="2"/>
        <v>161</v>
      </c>
      <c r="B172" s="106" t="s">
        <v>365</v>
      </c>
      <c r="C172" s="104" t="s">
        <v>485</v>
      </c>
      <c r="D172" s="104" t="s">
        <v>513</v>
      </c>
      <c r="E172" s="104" t="s">
        <v>174</v>
      </c>
      <c r="F172" s="107">
        <v>2574.3</v>
      </c>
      <c r="G172" s="88">
        <v>12713.4</v>
      </c>
    </row>
    <row r="173" spans="1:7" ht="25.5">
      <c r="A173" s="21">
        <f t="shared" si="2"/>
        <v>162</v>
      </c>
      <c r="B173" s="106" t="s">
        <v>366</v>
      </c>
      <c r="C173" s="104" t="s">
        <v>485</v>
      </c>
      <c r="D173" s="104" t="s">
        <v>488</v>
      </c>
      <c r="E173" s="104" t="s">
        <v>174</v>
      </c>
      <c r="F173" s="107">
        <v>2574.3</v>
      </c>
      <c r="G173" s="88">
        <v>500</v>
      </c>
    </row>
    <row r="174" spans="1:7" ht="12.75">
      <c r="A174" s="21">
        <f t="shared" si="2"/>
        <v>163</v>
      </c>
      <c r="B174" s="106" t="s">
        <v>529</v>
      </c>
      <c r="C174" s="104" t="s">
        <v>485</v>
      </c>
      <c r="D174" s="104" t="s">
        <v>488</v>
      </c>
      <c r="E174" s="104" t="s">
        <v>484</v>
      </c>
      <c r="F174" s="107">
        <v>2574.3</v>
      </c>
      <c r="G174" s="88">
        <v>500</v>
      </c>
    </row>
    <row r="175" spans="1:7" ht="25.5">
      <c r="A175" s="21">
        <f t="shared" si="2"/>
        <v>164</v>
      </c>
      <c r="B175" s="106" t="s">
        <v>268</v>
      </c>
      <c r="C175" s="104" t="s">
        <v>485</v>
      </c>
      <c r="D175" s="104" t="s">
        <v>336</v>
      </c>
      <c r="E175" s="104" t="s">
        <v>174</v>
      </c>
      <c r="F175" s="107">
        <v>11583</v>
      </c>
      <c r="G175" s="88">
        <v>5566.4</v>
      </c>
    </row>
    <row r="176" spans="1:7" ht="12.75">
      <c r="A176" s="21">
        <f t="shared" si="2"/>
        <v>165</v>
      </c>
      <c r="B176" s="106" t="s">
        <v>529</v>
      </c>
      <c r="C176" s="104" t="s">
        <v>485</v>
      </c>
      <c r="D176" s="104" t="s">
        <v>336</v>
      </c>
      <c r="E176" s="104" t="s">
        <v>484</v>
      </c>
      <c r="F176" s="107">
        <v>11583</v>
      </c>
      <c r="G176" s="88">
        <v>5566.4</v>
      </c>
    </row>
    <row r="177" spans="1:7" ht="38.25">
      <c r="A177" s="21">
        <f t="shared" si="2"/>
        <v>166</v>
      </c>
      <c r="B177" s="106" t="s">
        <v>43</v>
      </c>
      <c r="C177" s="104" t="s">
        <v>485</v>
      </c>
      <c r="D177" s="104" t="s">
        <v>44</v>
      </c>
      <c r="E177" s="104" t="s">
        <v>174</v>
      </c>
      <c r="F177" s="107">
        <v>145503</v>
      </c>
      <c r="G177" s="88">
        <v>6647</v>
      </c>
    </row>
    <row r="178" spans="1:7" ht="63.75">
      <c r="A178" s="21">
        <f t="shared" si="2"/>
        <v>167</v>
      </c>
      <c r="B178" s="106" t="s">
        <v>376</v>
      </c>
      <c r="C178" s="104" t="s">
        <v>485</v>
      </c>
      <c r="D178" s="104" t="s">
        <v>337</v>
      </c>
      <c r="E178" s="104" t="s">
        <v>174</v>
      </c>
      <c r="F178" s="107">
        <v>142973</v>
      </c>
      <c r="G178" s="88">
        <v>6647</v>
      </c>
    </row>
    <row r="179" spans="1:7" ht="12.75">
      <c r="A179" s="21">
        <f t="shared" si="2"/>
        <v>168</v>
      </c>
      <c r="B179" s="106" t="s">
        <v>529</v>
      </c>
      <c r="C179" s="104" t="s">
        <v>485</v>
      </c>
      <c r="D179" s="104" t="s">
        <v>337</v>
      </c>
      <c r="E179" s="104" t="s">
        <v>484</v>
      </c>
      <c r="F179" s="107">
        <v>142973</v>
      </c>
      <c r="G179" s="88">
        <v>2063</v>
      </c>
    </row>
    <row r="180" spans="1:7" ht="63.75">
      <c r="A180" s="21">
        <f t="shared" si="2"/>
        <v>169</v>
      </c>
      <c r="B180" s="106" t="s">
        <v>376</v>
      </c>
      <c r="C180" s="104" t="s">
        <v>485</v>
      </c>
      <c r="D180" s="104" t="s">
        <v>338</v>
      </c>
      <c r="E180" s="104" t="s">
        <v>174</v>
      </c>
      <c r="F180" s="107">
        <v>1383.694</v>
      </c>
      <c r="G180" s="88">
        <v>2063</v>
      </c>
    </row>
    <row r="181" spans="1:7" ht="12.75">
      <c r="A181" s="21">
        <f t="shared" si="2"/>
        <v>170</v>
      </c>
      <c r="B181" s="106" t="s">
        <v>529</v>
      </c>
      <c r="C181" s="104" t="s">
        <v>485</v>
      </c>
      <c r="D181" s="104" t="s">
        <v>338</v>
      </c>
      <c r="E181" s="104" t="s">
        <v>484</v>
      </c>
      <c r="F181" s="107">
        <v>1383.694</v>
      </c>
      <c r="G181" s="88">
        <v>2063</v>
      </c>
    </row>
    <row r="182" spans="1:7" ht="63.75">
      <c r="A182" s="21">
        <f t="shared" si="2"/>
        <v>171</v>
      </c>
      <c r="B182" s="106" t="s">
        <v>376</v>
      </c>
      <c r="C182" s="104" t="s">
        <v>485</v>
      </c>
      <c r="D182" s="104" t="s">
        <v>339</v>
      </c>
      <c r="E182" s="104" t="s">
        <v>174</v>
      </c>
      <c r="F182" s="107">
        <v>1146.306</v>
      </c>
      <c r="G182" s="88">
        <v>142.8</v>
      </c>
    </row>
    <row r="183" spans="1:7" ht="12.75">
      <c r="A183" s="21">
        <f t="shared" si="2"/>
        <v>172</v>
      </c>
      <c r="B183" s="106" t="s">
        <v>529</v>
      </c>
      <c r="C183" s="104" t="s">
        <v>485</v>
      </c>
      <c r="D183" s="104" t="s">
        <v>339</v>
      </c>
      <c r="E183" s="104" t="s">
        <v>484</v>
      </c>
      <c r="F183" s="107">
        <v>1146.306</v>
      </c>
      <c r="G183" s="88">
        <v>142.8</v>
      </c>
    </row>
    <row r="184" spans="1:7" ht="12.75">
      <c r="A184" s="21">
        <f t="shared" si="2"/>
        <v>173</v>
      </c>
      <c r="B184" s="106" t="s">
        <v>21</v>
      </c>
      <c r="C184" s="104" t="s">
        <v>485</v>
      </c>
      <c r="D184" s="104" t="s">
        <v>171</v>
      </c>
      <c r="E184" s="104" t="s">
        <v>174</v>
      </c>
      <c r="F184" s="107">
        <v>13265.927</v>
      </c>
      <c r="G184" s="88">
        <v>142.8</v>
      </c>
    </row>
    <row r="185" spans="1:7" ht="38.25">
      <c r="A185" s="21">
        <f t="shared" si="2"/>
        <v>174</v>
      </c>
      <c r="B185" s="106" t="s">
        <v>357</v>
      </c>
      <c r="C185" s="104" t="s">
        <v>485</v>
      </c>
      <c r="D185" s="104" t="s">
        <v>810</v>
      </c>
      <c r="E185" s="104" t="s">
        <v>174</v>
      </c>
      <c r="F185" s="107">
        <v>500</v>
      </c>
      <c r="G185" s="88">
        <v>11675.4</v>
      </c>
    </row>
    <row r="186" spans="1:7" ht="12.75">
      <c r="A186" s="21">
        <f t="shared" si="2"/>
        <v>175</v>
      </c>
      <c r="B186" s="106" t="s">
        <v>23</v>
      </c>
      <c r="C186" s="104" t="s">
        <v>485</v>
      </c>
      <c r="D186" s="104" t="s">
        <v>810</v>
      </c>
      <c r="E186" s="104" t="s">
        <v>1028</v>
      </c>
      <c r="F186" s="107">
        <v>500</v>
      </c>
      <c r="G186" s="88">
        <v>6868</v>
      </c>
    </row>
    <row r="187" spans="1:7" ht="25.5">
      <c r="A187" s="21">
        <f t="shared" si="2"/>
        <v>176</v>
      </c>
      <c r="B187" s="106" t="s">
        <v>51</v>
      </c>
      <c r="C187" s="104" t="s">
        <v>485</v>
      </c>
      <c r="D187" s="104" t="s">
        <v>145</v>
      </c>
      <c r="E187" s="104" t="s">
        <v>174</v>
      </c>
      <c r="F187" s="107">
        <v>5721.4</v>
      </c>
      <c r="G187" s="88">
        <v>6868</v>
      </c>
    </row>
    <row r="188" spans="1:7" ht="12.75">
      <c r="A188" s="21">
        <f t="shared" si="2"/>
        <v>177</v>
      </c>
      <c r="B188" s="106" t="s">
        <v>23</v>
      </c>
      <c r="C188" s="104" t="s">
        <v>485</v>
      </c>
      <c r="D188" s="104" t="s">
        <v>145</v>
      </c>
      <c r="E188" s="104" t="s">
        <v>1028</v>
      </c>
      <c r="F188" s="107">
        <v>5721.4</v>
      </c>
      <c r="G188" s="88">
        <v>6868</v>
      </c>
    </row>
    <row r="189" spans="1:7" ht="38.25">
      <c r="A189" s="21">
        <f t="shared" si="2"/>
        <v>178</v>
      </c>
      <c r="B189" s="106" t="s">
        <v>702</v>
      </c>
      <c r="C189" s="104" t="s">
        <v>485</v>
      </c>
      <c r="D189" s="104" t="s">
        <v>735</v>
      </c>
      <c r="E189" s="104" t="s">
        <v>174</v>
      </c>
      <c r="F189" s="107">
        <v>7044.527</v>
      </c>
      <c r="G189" s="88">
        <v>4807.4</v>
      </c>
    </row>
    <row r="190" spans="1:7" ht="12.75">
      <c r="A190" s="21">
        <f t="shared" si="2"/>
        <v>179</v>
      </c>
      <c r="B190" s="106" t="s">
        <v>23</v>
      </c>
      <c r="C190" s="104" t="s">
        <v>485</v>
      </c>
      <c r="D190" s="104" t="s">
        <v>735</v>
      </c>
      <c r="E190" s="104" t="s">
        <v>1028</v>
      </c>
      <c r="F190" s="107">
        <v>7044.527</v>
      </c>
      <c r="G190" s="88">
        <v>460</v>
      </c>
    </row>
    <row r="191" spans="1:7" ht="25.5">
      <c r="A191" s="21">
        <f t="shared" si="2"/>
        <v>180</v>
      </c>
      <c r="B191" s="106" t="s">
        <v>342</v>
      </c>
      <c r="C191" s="104" t="s">
        <v>485</v>
      </c>
      <c r="D191" s="104" t="s">
        <v>343</v>
      </c>
      <c r="E191" s="104" t="s">
        <v>174</v>
      </c>
      <c r="F191" s="107">
        <v>6210.5</v>
      </c>
      <c r="G191" s="88">
        <v>460</v>
      </c>
    </row>
    <row r="192" spans="1:8" ht="51">
      <c r="A192" s="21">
        <f t="shared" si="2"/>
        <v>181</v>
      </c>
      <c r="B192" s="106" t="s">
        <v>381</v>
      </c>
      <c r="C192" s="104" t="s">
        <v>485</v>
      </c>
      <c r="D192" s="104" t="s">
        <v>382</v>
      </c>
      <c r="E192" s="104" t="s">
        <v>174</v>
      </c>
      <c r="F192" s="107">
        <v>5373</v>
      </c>
      <c r="G192" s="88">
        <v>4347.4</v>
      </c>
      <c r="H192" s="45"/>
    </row>
    <row r="193" spans="1:7" ht="12.75">
      <c r="A193" s="21">
        <f t="shared" si="2"/>
        <v>182</v>
      </c>
      <c r="B193" s="106" t="s">
        <v>23</v>
      </c>
      <c r="C193" s="104" t="s">
        <v>485</v>
      </c>
      <c r="D193" s="104" t="s">
        <v>382</v>
      </c>
      <c r="E193" s="104" t="s">
        <v>1028</v>
      </c>
      <c r="F193" s="107">
        <v>5373</v>
      </c>
      <c r="G193" s="88">
        <v>4347.4</v>
      </c>
    </row>
    <row r="194" spans="1:7" ht="51">
      <c r="A194" s="21">
        <f t="shared" si="2"/>
        <v>183</v>
      </c>
      <c r="B194" s="106" t="s">
        <v>383</v>
      </c>
      <c r="C194" s="104" t="s">
        <v>485</v>
      </c>
      <c r="D194" s="104" t="s">
        <v>384</v>
      </c>
      <c r="E194" s="104" t="s">
        <v>174</v>
      </c>
      <c r="F194" s="107">
        <v>837.5</v>
      </c>
      <c r="G194" s="88">
        <v>4985.315</v>
      </c>
    </row>
    <row r="195" spans="1:7" ht="12.75">
      <c r="A195" s="21">
        <f t="shared" si="2"/>
        <v>184</v>
      </c>
      <c r="B195" s="106" t="s">
        <v>23</v>
      </c>
      <c r="C195" s="104" t="s">
        <v>485</v>
      </c>
      <c r="D195" s="104" t="s">
        <v>384</v>
      </c>
      <c r="E195" s="104" t="s">
        <v>1028</v>
      </c>
      <c r="F195" s="107">
        <v>837.5</v>
      </c>
      <c r="G195" s="88">
        <v>4985.315</v>
      </c>
    </row>
    <row r="196" spans="1:7" ht="25.5">
      <c r="A196" s="21">
        <f t="shared" si="2"/>
        <v>185</v>
      </c>
      <c r="B196" s="106" t="s">
        <v>618</v>
      </c>
      <c r="C196" s="104" t="s">
        <v>485</v>
      </c>
      <c r="D196" s="104" t="s">
        <v>619</v>
      </c>
      <c r="E196" s="104" t="s">
        <v>174</v>
      </c>
      <c r="F196" s="107">
        <v>142.8</v>
      </c>
      <c r="G196" s="88">
        <v>4985.315</v>
      </c>
    </row>
    <row r="197" spans="1:7" ht="51">
      <c r="A197" s="21">
        <f t="shared" si="2"/>
        <v>186</v>
      </c>
      <c r="B197" s="106" t="s">
        <v>703</v>
      </c>
      <c r="C197" s="104" t="s">
        <v>485</v>
      </c>
      <c r="D197" s="104" t="s">
        <v>392</v>
      </c>
      <c r="E197" s="104" t="s">
        <v>174</v>
      </c>
      <c r="F197" s="107">
        <v>142.8</v>
      </c>
      <c r="G197" s="88">
        <v>4985.315</v>
      </c>
    </row>
    <row r="198" spans="1:7" ht="12.75">
      <c r="A198" s="21">
        <f t="shared" si="2"/>
        <v>187</v>
      </c>
      <c r="B198" s="106" t="s">
        <v>23</v>
      </c>
      <c r="C198" s="104" t="s">
        <v>485</v>
      </c>
      <c r="D198" s="104" t="s">
        <v>392</v>
      </c>
      <c r="E198" s="104" t="s">
        <v>1028</v>
      </c>
      <c r="F198" s="107">
        <v>142.8</v>
      </c>
      <c r="G198" s="88">
        <v>2816.6</v>
      </c>
    </row>
    <row r="199" spans="1:7" ht="12.75">
      <c r="A199" s="21">
        <f t="shared" si="2"/>
        <v>188</v>
      </c>
      <c r="B199" s="106" t="s">
        <v>28</v>
      </c>
      <c r="C199" s="104" t="s">
        <v>489</v>
      </c>
      <c r="D199" s="104" t="s">
        <v>800</v>
      </c>
      <c r="E199" s="104" t="s">
        <v>174</v>
      </c>
      <c r="F199" s="107">
        <v>11675.4</v>
      </c>
      <c r="G199" s="88">
        <v>2079.6</v>
      </c>
    </row>
    <row r="200" spans="1:7" ht="12.75">
      <c r="A200" s="21">
        <f t="shared" si="2"/>
        <v>189</v>
      </c>
      <c r="B200" s="106" t="s">
        <v>704</v>
      </c>
      <c r="C200" s="104" t="s">
        <v>489</v>
      </c>
      <c r="D200" s="104" t="s">
        <v>532</v>
      </c>
      <c r="E200" s="104" t="s">
        <v>174</v>
      </c>
      <c r="F200" s="107">
        <v>6868</v>
      </c>
      <c r="G200" s="88">
        <v>844</v>
      </c>
    </row>
    <row r="201" spans="1:7" ht="12.75">
      <c r="A201" s="21">
        <f t="shared" si="2"/>
        <v>190</v>
      </c>
      <c r="B201" s="106" t="s">
        <v>705</v>
      </c>
      <c r="C201" s="104" t="s">
        <v>489</v>
      </c>
      <c r="D201" s="104" t="s">
        <v>737</v>
      </c>
      <c r="E201" s="104" t="s">
        <v>174</v>
      </c>
      <c r="F201" s="107">
        <v>6868</v>
      </c>
      <c r="G201" s="88">
        <v>844</v>
      </c>
    </row>
    <row r="202" spans="1:7" ht="12.75">
      <c r="A202" s="21">
        <f t="shared" si="2"/>
        <v>191</v>
      </c>
      <c r="B202" s="106" t="s">
        <v>529</v>
      </c>
      <c r="C202" s="104" t="s">
        <v>489</v>
      </c>
      <c r="D202" s="104" t="s">
        <v>737</v>
      </c>
      <c r="E202" s="104" t="s">
        <v>484</v>
      </c>
      <c r="F202" s="107">
        <v>6868</v>
      </c>
      <c r="G202" s="88">
        <v>844</v>
      </c>
    </row>
    <row r="203" spans="1:7" ht="12.75">
      <c r="A203" s="21">
        <f t="shared" si="2"/>
        <v>192</v>
      </c>
      <c r="B203" s="106" t="s">
        <v>21</v>
      </c>
      <c r="C203" s="104" t="s">
        <v>489</v>
      </c>
      <c r="D203" s="104" t="s">
        <v>171</v>
      </c>
      <c r="E203" s="104" t="s">
        <v>174</v>
      </c>
      <c r="F203" s="107">
        <v>4807.4</v>
      </c>
      <c r="G203" s="88">
        <v>582</v>
      </c>
    </row>
    <row r="204" spans="1:7" ht="25.5">
      <c r="A204" s="21">
        <f t="shared" si="2"/>
        <v>193</v>
      </c>
      <c r="B204" s="106" t="s">
        <v>706</v>
      </c>
      <c r="C204" s="104" t="s">
        <v>489</v>
      </c>
      <c r="D204" s="104" t="s">
        <v>394</v>
      </c>
      <c r="E204" s="104" t="s">
        <v>174</v>
      </c>
      <c r="F204" s="107">
        <v>460</v>
      </c>
      <c r="G204" s="88">
        <v>582</v>
      </c>
    </row>
    <row r="205" spans="1:7" ht="12.75">
      <c r="A205" s="21">
        <f t="shared" si="2"/>
        <v>194</v>
      </c>
      <c r="B205" s="106" t="s">
        <v>23</v>
      </c>
      <c r="C205" s="104" t="s">
        <v>489</v>
      </c>
      <c r="D205" s="104" t="s">
        <v>394</v>
      </c>
      <c r="E205" s="104" t="s">
        <v>1028</v>
      </c>
      <c r="F205" s="107">
        <v>460</v>
      </c>
      <c r="G205" s="88">
        <v>582</v>
      </c>
    </row>
    <row r="206" spans="1:7" ht="38.25">
      <c r="A206" s="21">
        <f t="shared" si="2"/>
        <v>195</v>
      </c>
      <c r="B206" s="106" t="s">
        <v>707</v>
      </c>
      <c r="C206" s="104" t="s">
        <v>489</v>
      </c>
      <c r="D206" s="104" t="s">
        <v>820</v>
      </c>
      <c r="E206" s="104" t="s">
        <v>174</v>
      </c>
      <c r="F206" s="107">
        <v>4347.4</v>
      </c>
      <c r="G206" s="88">
        <v>633.6</v>
      </c>
    </row>
    <row r="207" spans="1:7" ht="12.75">
      <c r="A207" s="21">
        <f t="shared" si="2"/>
        <v>196</v>
      </c>
      <c r="B207" s="106" t="s">
        <v>23</v>
      </c>
      <c r="C207" s="104" t="s">
        <v>489</v>
      </c>
      <c r="D207" s="104" t="s">
        <v>820</v>
      </c>
      <c r="E207" s="104" t="s">
        <v>1028</v>
      </c>
      <c r="F207" s="107">
        <v>4347.4</v>
      </c>
      <c r="G207" s="88">
        <v>633.6</v>
      </c>
    </row>
    <row r="208" spans="1:7" ht="12.75">
      <c r="A208" s="21">
        <f aca="true" t="shared" si="3" ref="A208:A271">1+A207</f>
        <v>197</v>
      </c>
      <c r="B208" s="106" t="s">
        <v>29</v>
      </c>
      <c r="C208" s="104" t="s">
        <v>490</v>
      </c>
      <c r="D208" s="104" t="s">
        <v>800</v>
      </c>
      <c r="E208" s="104" t="s">
        <v>174</v>
      </c>
      <c r="F208" s="107">
        <f>4985.315+15.1</f>
        <v>5000.415</v>
      </c>
      <c r="G208" s="88">
        <v>633.6</v>
      </c>
    </row>
    <row r="209" spans="1:8" ht="51">
      <c r="A209" s="21">
        <f t="shared" si="3"/>
        <v>198</v>
      </c>
      <c r="B209" s="106" t="s">
        <v>708</v>
      </c>
      <c r="C209" s="104" t="s">
        <v>490</v>
      </c>
      <c r="D209" s="104" t="s">
        <v>533</v>
      </c>
      <c r="E209" s="104" t="s">
        <v>174</v>
      </c>
      <c r="F209" s="107">
        <f>4985.315+15.1</f>
        <v>5000.415</v>
      </c>
      <c r="G209" s="88">
        <v>20</v>
      </c>
      <c r="H209" s="45"/>
    </row>
    <row r="210" spans="1:7" ht="12.75">
      <c r="A210" s="21">
        <f t="shared" si="3"/>
        <v>199</v>
      </c>
      <c r="B210" s="106" t="s">
        <v>176</v>
      </c>
      <c r="C210" s="104" t="s">
        <v>490</v>
      </c>
      <c r="D210" s="104" t="s">
        <v>491</v>
      </c>
      <c r="E210" s="104" t="s">
        <v>174</v>
      </c>
      <c r="F210" s="107">
        <f>4985.315+15.1</f>
        <v>5000.415</v>
      </c>
      <c r="G210" s="88">
        <v>20</v>
      </c>
    </row>
    <row r="211" spans="1:7" ht="12.75">
      <c r="A211" s="21">
        <f t="shared" si="3"/>
        <v>200</v>
      </c>
      <c r="B211" s="106" t="s">
        <v>529</v>
      </c>
      <c r="C211" s="104" t="s">
        <v>490</v>
      </c>
      <c r="D211" s="104" t="s">
        <v>491</v>
      </c>
      <c r="E211" s="104" t="s">
        <v>484</v>
      </c>
      <c r="F211" s="107">
        <f>4985.315+15.1</f>
        <v>5000.415</v>
      </c>
      <c r="G211" s="88">
        <v>20</v>
      </c>
    </row>
    <row r="212" spans="1:7" ht="12.75">
      <c r="A212" s="33">
        <f t="shared" si="3"/>
        <v>201</v>
      </c>
      <c r="B212" s="110" t="s">
        <v>709</v>
      </c>
      <c r="C212" s="111" t="s">
        <v>492</v>
      </c>
      <c r="D212" s="111" t="s">
        <v>800</v>
      </c>
      <c r="E212" s="111" t="s">
        <v>174</v>
      </c>
      <c r="F212" s="105">
        <v>2690.273</v>
      </c>
      <c r="G212" s="88">
        <v>737</v>
      </c>
    </row>
    <row r="213" spans="1:7" ht="12.75">
      <c r="A213" s="21">
        <f t="shared" si="3"/>
        <v>202</v>
      </c>
      <c r="B213" s="106" t="s">
        <v>30</v>
      </c>
      <c r="C213" s="104" t="s">
        <v>493</v>
      </c>
      <c r="D213" s="104" t="s">
        <v>800</v>
      </c>
      <c r="E213" s="104" t="s">
        <v>174</v>
      </c>
      <c r="F213" s="107">
        <v>1936.596</v>
      </c>
      <c r="G213" s="88">
        <v>737</v>
      </c>
    </row>
    <row r="214" spans="1:7" ht="12.75">
      <c r="A214" s="21">
        <f t="shared" si="3"/>
        <v>203</v>
      </c>
      <c r="B214" s="106" t="s">
        <v>52</v>
      </c>
      <c r="C214" s="104" t="s">
        <v>493</v>
      </c>
      <c r="D214" s="104" t="s">
        <v>396</v>
      </c>
      <c r="E214" s="104" t="s">
        <v>174</v>
      </c>
      <c r="F214" s="107">
        <v>844</v>
      </c>
      <c r="G214" s="88">
        <v>737</v>
      </c>
    </row>
    <row r="215" spans="1:7" ht="12.75">
      <c r="A215" s="21">
        <f t="shared" si="3"/>
        <v>204</v>
      </c>
      <c r="B215" s="106" t="s">
        <v>176</v>
      </c>
      <c r="C215" s="104" t="s">
        <v>493</v>
      </c>
      <c r="D215" s="104" t="s">
        <v>397</v>
      </c>
      <c r="E215" s="104" t="s">
        <v>174</v>
      </c>
      <c r="F215" s="107">
        <v>844</v>
      </c>
      <c r="G215" s="88">
        <v>737</v>
      </c>
    </row>
    <row r="216" spans="1:7" ht="12.75">
      <c r="A216" s="21">
        <f t="shared" si="3"/>
        <v>205</v>
      </c>
      <c r="B216" s="106" t="s">
        <v>529</v>
      </c>
      <c r="C216" s="104" t="s">
        <v>493</v>
      </c>
      <c r="D216" s="104" t="s">
        <v>397</v>
      </c>
      <c r="E216" s="104" t="s">
        <v>484</v>
      </c>
      <c r="F216" s="107">
        <v>844</v>
      </c>
      <c r="G216" s="88">
        <v>60508.14</v>
      </c>
    </row>
    <row r="217" spans="1:7" ht="12.75">
      <c r="A217" s="21">
        <f t="shared" si="3"/>
        <v>206</v>
      </c>
      <c r="B217" s="106" t="s">
        <v>710</v>
      </c>
      <c r="C217" s="104" t="s">
        <v>493</v>
      </c>
      <c r="D217" s="104" t="s">
        <v>534</v>
      </c>
      <c r="E217" s="104" t="s">
        <v>174</v>
      </c>
      <c r="F217" s="107">
        <v>593.996</v>
      </c>
      <c r="G217" s="88">
        <v>3006</v>
      </c>
    </row>
    <row r="218" spans="1:8" ht="12.75">
      <c r="A218" s="21">
        <f t="shared" si="3"/>
        <v>207</v>
      </c>
      <c r="B218" s="106" t="s">
        <v>176</v>
      </c>
      <c r="C218" s="104" t="s">
        <v>493</v>
      </c>
      <c r="D218" s="104" t="s">
        <v>494</v>
      </c>
      <c r="E218" s="104" t="s">
        <v>174</v>
      </c>
      <c r="F218" s="107">
        <v>593.996</v>
      </c>
      <c r="G218" s="88">
        <v>3006</v>
      </c>
      <c r="H218" s="103"/>
    </row>
    <row r="219" spans="1:7" ht="12.75">
      <c r="A219" s="21">
        <f t="shared" si="3"/>
        <v>208</v>
      </c>
      <c r="B219" s="106" t="s">
        <v>529</v>
      </c>
      <c r="C219" s="104" t="s">
        <v>493</v>
      </c>
      <c r="D219" s="104" t="s">
        <v>494</v>
      </c>
      <c r="E219" s="104" t="s">
        <v>484</v>
      </c>
      <c r="F219" s="107">
        <v>593.996</v>
      </c>
      <c r="G219" s="88">
        <v>3006</v>
      </c>
    </row>
    <row r="220" spans="1:7" ht="12.75">
      <c r="A220" s="21">
        <f t="shared" si="3"/>
        <v>209</v>
      </c>
      <c r="B220" s="106" t="s">
        <v>21</v>
      </c>
      <c r="C220" s="104" t="s">
        <v>493</v>
      </c>
      <c r="D220" s="104" t="s">
        <v>171</v>
      </c>
      <c r="E220" s="104" t="s">
        <v>174</v>
      </c>
      <c r="F220" s="107">
        <v>478.6</v>
      </c>
      <c r="G220" s="88">
        <v>3006</v>
      </c>
    </row>
    <row r="221" spans="1:7" ht="25.5">
      <c r="A221" s="21">
        <f t="shared" si="3"/>
        <v>210</v>
      </c>
      <c r="B221" s="106" t="s">
        <v>51</v>
      </c>
      <c r="C221" s="104" t="s">
        <v>493</v>
      </c>
      <c r="D221" s="104" t="s">
        <v>145</v>
      </c>
      <c r="E221" s="104" t="s">
        <v>174</v>
      </c>
      <c r="F221" s="107">
        <v>478.6</v>
      </c>
      <c r="G221" s="88">
        <v>52916.14</v>
      </c>
    </row>
    <row r="222" spans="1:7" ht="12.75">
      <c r="A222" s="21">
        <f t="shared" si="3"/>
        <v>211</v>
      </c>
      <c r="B222" s="106" t="s">
        <v>23</v>
      </c>
      <c r="C222" s="104" t="s">
        <v>493</v>
      </c>
      <c r="D222" s="104" t="s">
        <v>145</v>
      </c>
      <c r="E222" s="104" t="s">
        <v>1028</v>
      </c>
      <c r="F222" s="107">
        <v>478.6</v>
      </c>
      <c r="G222" s="88">
        <v>7334</v>
      </c>
    </row>
    <row r="223" spans="1:8" ht="25.5">
      <c r="A223" s="21">
        <f t="shared" si="3"/>
        <v>212</v>
      </c>
      <c r="B223" s="106" t="s">
        <v>620</v>
      </c>
      <c r="C223" s="104" t="s">
        <v>493</v>
      </c>
      <c r="D223" s="104" t="s">
        <v>621</v>
      </c>
      <c r="E223" s="104" t="s">
        <v>174</v>
      </c>
      <c r="F223" s="107">
        <v>20</v>
      </c>
      <c r="G223" s="88">
        <v>7334</v>
      </c>
      <c r="H223" s="10">
        <v>343</v>
      </c>
    </row>
    <row r="224" spans="1:7" ht="63.75">
      <c r="A224" s="21">
        <f t="shared" si="3"/>
        <v>213</v>
      </c>
      <c r="B224" s="106" t="s">
        <v>377</v>
      </c>
      <c r="C224" s="104" t="s">
        <v>493</v>
      </c>
      <c r="D224" s="104" t="s">
        <v>146</v>
      </c>
      <c r="E224" s="104" t="s">
        <v>174</v>
      </c>
      <c r="F224" s="107">
        <v>20</v>
      </c>
      <c r="G224" s="88">
        <v>7334</v>
      </c>
    </row>
    <row r="225" spans="1:7" ht="12.75">
      <c r="A225" s="21">
        <f t="shared" si="3"/>
        <v>214</v>
      </c>
      <c r="B225" s="106" t="s">
        <v>23</v>
      </c>
      <c r="C225" s="104" t="s">
        <v>493</v>
      </c>
      <c r="D225" s="104" t="s">
        <v>146</v>
      </c>
      <c r="E225" s="104" t="s">
        <v>1028</v>
      </c>
      <c r="F225" s="107">
        <v>20</v>
      </c>
      <c r="G225" s="88">
        <v>8570</v>
      </c>
    </row>
    <row r="226" spans="1:7" ht="12.75">
      <c r="A226" s="21">
        <f t="shared" si="3"/>
        <v>215</v>
      </c>
      <c r="B226" s="106" t="s">
        <v>31</v>
      </c>
      <c r="C226" s="104" t="s">
        <v>398</v>
      </c>
      <c r="D226" s="104" t="s">
        <v>800</v>
      </c>
      <c r="E226" s="104" t="s">
        <v>174</v>
      </c>
      <c r="F226" s="107">
        <v>753.677</v>
      </c>
      <c r="G226" s="88">
        <v>8570</v>
      </c>
    </row>
    <row r="227" spans="1:7" ht="51">
      <c r="A227" s="21">
        <f t="shared" si="3"/>
        <v>216</v>
      </c>
      <c r="B227" s="106" t="s">
        <v>708</v>
      </c>
      <c r="C227" s="104" t="s">
        <v>398</v>
      </c>
      <c r="D227" s="104" t="s">
        <v>533</v>
      </c>
      <c r="E227" s="104" t="s">
        <v>174</v>
      </c>
      <c r="F227" s="107">
        <v>753.677</v>
      </c>
      <c r="G227" s="88">
        <v>32319</v>
      </c>
    </row>
    <row r="228" spans="1:7" ht="12.75">
      <c r="A228" s="21">
        <f t="shared" si="3"/>
        <v>217</v>
      </c>
      <c r="B228" s="106" t="s">
        <v>176</v>
      </c>
      <c r="C228" s="104" t="s">
        <v>398</v>
      </c>
      <c r="D228" s="104" t="s">
        <v>491</v>
      </c>
      <c r="E228" s="104" t="s">
        <v>174</v>
      </c>
      <c r="F228" s="107">
        <v>753.677</v>
      </c>
      <c r="G228" s="88">
        <v>32319</v>
      </c>
    </row>
    <row r="229" spans="1:8" ht="12.75">
      <c r="A229" s="21">
        <f t="shared" si="3"/>
        <v>218</v>
      </c>
      <c r="B229" s="106" t="s">
        <v>529</v>
      </c>
      <c r="C229" s="104" t="s">
        <v>398</v>
      </c>
      <c r="D229" s="104" t="s">
        <v>491</v>
      </c>
      <c r="E229" s="104" t="s">
        <v>484</v>
      </c>
      <c r="F229" s="107">
        <v>753.677</v>
      </c>
      <c r="G229" s="88">
        <v>1971.04</v>
      </c>
      <c r="H229" s="10">
        <v>343</v>
      </c>
    </row>
    <row r="230" spans="1:8" ht="12.75">
      <c r="A230" s="33">
        <f t="shared" si="3"/>
        <v>219</v>
      </c>
      <c r="B230" s="110" t="s">
        <v>711</v>
      </c>
      <c r="C230" s="111" t="s">
        <v>495</v>
      </c>
      <c r="D230" s="111" t="s">
        <v>800</v>
      </c>
      <c r="E230" s="111" t="s">
        <v>174</v>
      </c>
      <c r="F230" s="105">
        <f>60608.14-127</f>
        <v>60481.14</v>
      </c>
      <c r="G230" s="88">
        <v>250</v>
      </c>
      <c r="H230" s="10">
        <v>343</v>
      </c>
    </row>
    <row r="231" spans="1:7" ht="12.75">
      <c r="A231" s="21">
        <f t="shared" si="3"/>
        <v>220</v>
      </c>
      <c r="B231" s="106" t="s">
        <v>32</v>
      </c>
      <c r="C231" s="104" t="s">
        <v>496</v>
      </c>
      <c r="D231" s="104" t="s">
        <v>800</v>
      </c>
      <c r="E231" s="104" t="s">
        <v>174</v>
      </c>
      <c r="F231" s="107">
        <f>3006-127</f>
        <v>2879</v>
      </c>
      <c r="G231" s="88">
        <v>250</v>
      </c>
    </row>
    <row r="232" spans="1:7" ht="12.75">
      <c r="A232" s="21">
        <f t="shared" si="3"/>
        <v>221</v>
      </c>
      <c r="B232" s="106" t="s">
        <v>712</v>
      </c>
      <c r="C232" s="104" t="s">
        <v>496</v>
      </c>
      <c r="D232" s="104" t="s">
        <v>450</v>
      </c>
      <c r="E232" s="104" t="s">
        <v>174</v>
      </c>
      <c r="F232" s="107">
        <f>3006-127</f>
        <v>2879</v>
      </c>
      <c r="G232" s="88">
        <v>1188.04</v>
      </c>
    </row>
    <row r="233" spans="1:7" ht="25.5">
      <c r="A233" s="21">
        <f t="shared" si="3"/>
        <v>222</v>
      </c>
      <c r="B233" s="106" t="s">
        <v>535</v>
      </c>
      <c r="C233" s="104" t="s">
        <v>496</v>
      </c>
      <c r="D233" s="104" t="s">
        <v>497</v>
      </c>
      <c r="E233" s="104" t="s">
        <v>174</v>
      </c>
      <c r="F233" s="107">
        <f>3006-127</f>
        <v>2879</v>
      </c>
      <c r="G233" s="88">
        <v>1188.04</v>
      </c>
    </row>
    <row r="234" spans="1:7" ht="12.75">
      <c r="A234" s="21">
        <f t="shared" si="3"/>
        <v>223</v>
      </c>
      <c r="B234" s="106" t="s">
        <v>536</v>
      </c>
      <c r="C234" s="104" t="s">
        <v>496</v>
      </c>
      <c r="D234" s="104" t="s">
        <v>497</v>
      </c>
      <c r="E234" s="104" t="s">
        <v>498</v>
      </c>
      <c r="F234" s="107">
        <f>3006-127</f>
        <v>2879</v>
      </c>
      <c r="G234" s="88">
        <v>533</v>
      </c>
    </row>
    <row r="235" spans="1:7" ht="12.75">
      <c r="A235" s="21">
        <f t="shared" si="3"/>
        <v>224</v>
      </c>
      <c r="B235" s="106" t="s">
        <v>33</v>
      </c>
      <c r="C235" s="104" t="s">
        <v>499</v>
      </c>
      <c r="D235" s="104" t="s">
        <v>800</v>
      </c>
      <c r="E235" s="104" t="s">
        <v>174</v>
      </c>
      <c r="F235" s="107">
        <v>53593.14</v>
      </c>
      <c r="G235" s="88">
        <v>533</v>
      </c>
    </row>
    <row r="236" spans="1:7" ht="12.75">
      <c r="A236" s="21">
        <f t="shared" si="3"/>
        <v>225</v>
      </c>
      <c r="B236" s="106" t="s">
        <v>713</v>
      </c>
      <c r="C236" s="104" t="s">
        <v>499</v>
      </c>
      <c r="D236" s="104" t="s">
        <v>527</v>
      </c>
      <c r="E236" s="104" t="s">
        <v>174</v>
      </c>
      <c r="F236" s="107">
        <v>7334</v>
      </c>
      <c r="G236" s="88">
        <v>537.3</v>
      </c>
    </row>
    <row r="237" spans="1:7" ht="25.5">
      <c r="A237" s="21">
        <f t="shared" si="3"/>
        <v>226</v>
      </c>
      <c r="B237" s="106" t="s">
        <v>714</v>
      </c>
      <c r="C237" s="104" t="s">
        <v>499</v>
      </c>
      <c r="D237" s="104" t="s">
        <v>733</v>
      </c>
      <c r="E237" s="104" t="s">
        <v>174</v>
      </c>
      <c r="F237" s="107">
        <v>7334</v>
      </c>
      <c r="G237" s="88">
        <v>537.3</v>
      </c>
    </row>
    <row r="238" spans="1:7" ht="12.75">
      <c r="A238" s="21">
        <f t="shared" si="3"/>
        <v>227</v>
      </c>
      <c r="B238" s="106" t="s">
        <v>536</v>
      </c>
      <c r="C238" s="104" t="s">
        <v>499</v>
      </c>
      <c r="D238" s="104" t="s">
        <v>733</v>
      </c>
      <c r="E238" s="104" t="s">
        <v>498</v>
      </c>
      <c r="F238" s="107">
        <v>7334</v>
      </c>
      <c r="G238" s="88">
        <v>537.3</v>
      </c>
    </row>
    <row r="239" spans="1:7" ht="38.25">
      <c r="A239" s="21">
        <f t="shared" si="3"/>
        <v>228</v>
      </c>
      <c r="B239" s="106" t="s">
        <v>43</v>
      </c>
      <c r="C239" s="104" t="s">
        <v>499</v>
      </c>
      <c r="D239" s="104" t="s">
        <v>44</v>
      </c>
      <c r="E239" s="104" t="s">
        <v>174</v>
      </c>
      <c r="F239" s="107">
        <v>41466</v>
      </c>
      <c r="G239" s="88">
        <v>2184.8</v>
      </c>
    </row>
    <row r="240" spans="1:7" ht="38.25">
      <c r="A240" s="21">
        <f t="shared" si="3"/>
        <v>229</v>
      </c>
      <c r="B240" s="106" t="s">
        <v>575</v>
      </c>
      <c r="C240" s="104" t="s">
        <v>499</v>
      </c>
      <c r="D240" s="104" t="s">
        <v>995</v>
      </c>
      <c r="E240" s="104" t="s">
        <v>174</v>
      </c>
      <c r="F240" s="107">
        <v>8687</v>
      </c>
      <c r="G240" s="88">
        <v>797.6</v>
      </c>
    </row>
    <row r="241" spans="1:7" ht="12.75">
      <c r="A241" s="21">
        <f t="shared" si="3"/>
        <v>230</v>
      </c>
      <c r="B241" s="106" t="s">
        <v>715</v>
      </c>
      <c r="C241" s="104" t="s">
        <v>499</v>
      </c>
      <c r="D241" s="104" t="s">
        <v>995</v>
      </c>
      <c r="E241" s="104" t="s">
        <v>457</v>
      </c>
      <c r="F241" s="107">
        <v>8687</v>
      </c>
      <c r="G241" s="88">
        <v>797.6</v>
      </c>
    </row>
    <row r="242" spans="1:7" ht="51">
      <c r="A242" s="21">
        <f t="shared" si="3"/>
        <v>231</v>
      </c>
      <c r="B242" s="106" t="s">
        <v>576</v>
      </c>
      <c r="C242" s="104" t="s">
        <v>499</v>
      </c>
      <c r="D242" s="104" t="s">
        <v>997</v>
      </c>
      <c r="E242" s="104" t="s">
        <v>174</v>
      </c>
      <c r="F242" s="107">
        <v>32779</v>
      </c>
      <c r="G242" s="88">
        <v>1387.2</v>
      </c>
    </row>
    <row r="243" spans="1:8" ht="12.75">
      <c r="A243" s="21">
        <f t="shared" si="3"/>
        <v>232</v>
      </c>
      <c r="B243" s="106" t="s">
        <v>715</v>
      </c>
      <c r="C243" s="104" t="s">
        <v>499</v>
      </c>
      <c r="D243" s="104" t="s">
        <v>997</v>
      </c>
      <c r="E243" s="104" t="s">
        <v>457</v>
      </c>
      <c r="F243" s="107">
        <v>32779</v>
      </c>
      <c r="G243" s="88">
        <v>1387.2</v>
      </c>
      <c r="H243" s="45"/>
    </row>
    <row r="244" spans="1:7" ht="12.75">
      <c r="A244" s="21">
        <f t="shared" si="3"/>
        <v>233</v>
      </c>
      <c r="B244" s="106" t="s">
        <v>21</v>
      </c>
      <c r="C244" s="104" t="s">
        <v>499</v>
      </c>
      <c r="D244" s="104" t="s">
        <v>171</v>
      </c>
      <c r="E244" s="104" t="s">
        <v>174</v>
      </c>
      <c r="F244" s="107">
        <v>2071.04</v>
      </c>
      <c r="G244" s="88">
        <v>4586</v>
      </c>
    </row>
    <row r="245" spans="1:7" ht="51">
      <c r="A245" s="21">
        <f t="shared" si="3"/>
        <v>234</v>
      </c>
      <c r="B245" s="106" t="s">
        <v>684</v>
      </c>
      <c r="C245" s="104" t="s">
        <v>499</v>
      </c>
      <c r="D245" s="104" t="s">
        <v>790</v>
      </c>
      <c r="E245" s="104" t="s">
        <v>174</v>
      </c>
      <c r="F245" s="107">
        <v>250</v>
      </c>
      <c r="G245" s="88">
        <v>592</v>
      </c>
    </row>
    <row r="246" spans="1:8" ht="12.75">
      <c r="A246" s="21">
        <f t="shared" si="3"/>
        <v>235</v>
      </c>
      <c r="B246" s="106" t="s">
        <v>23</v>
      </c>
      <c r="C246" s="104" t="s">
        <v>499</v>
      </c>
      <c r="D246" s="104" t="s">
        <v>790</v>
      </c>
      <c r="E246" s="104" t="s">
        <v>1028</v>
      </c>
      <c r="F246" s="107">
        <v>250</v>
      </c>
      <c r="G246" s="88">
        <v>592</v>
      </c>
      <c r="H246" s="10">
        <v>-343</v>
      </c>
    </row>
    <row r="247" spans="1:7" ht="38.25">
      <c r="A247" s="21">
        <f t="shared" si="3"/>
        <v>236</v>
      </c>
      <c r="B247" s="106" t="s">
        <v>686</v>
      </c>
      <c r="C247" s="104" t="s">
        <v>499</v>
      </c>
      <c r="D247" s="104" t="s">
        <v>818</v>
      </c>
      <c r="E247" s="104" t="s">
        <v>174</v>
      </c>
      <c r="F247" s="107">
        <v>1188.04</v>
      </c>
      <c r="G247" s="88">
        <v>3994</v>
      </c>
    </row>
    <row r="248" spans="1:7" ht="12.75">
      <c r="A248" s="21">
        <f t="shared" si="3"/>
        <v>237</v>
      </c>
      <c r="B248" s="106" t="s">
        <v>23</v>
      </c>
      <c r="C248" s="104" t="s">
        <v>499</v>
      </c>
      <c r="D248" s="104" t="s">
        <v>818</v>
      </c>
      <c r="E248" s="104" t="s">
        <v>1028</v>
      </c>
      <c r="F248" s="107">
        <v>1188.04</v>
      </c>
      <c r="G248" s="88">
        <v>3994</v>
      </c>
    </row>
    <row r="249" spans="1:8" ht="38.25">
      <c r="A249" s="21">
        <f t="shared" si="3"/>
        <v>238</v>
      </c>
      <c r="B249" s="106" t="s">
        <v>707</v>
      </c>
      <c r="C249" s="104" t="s">
        <v>499</v>
      </c>
      <c r="D249" s="104" t="s">
        <v>820</v>
      </c>
      <c r="E249" s="104" t="s">
        <v>174</v>
      </c>
      <c r="F249" s="107">
        <v>633</v>
      </c>
      <c r="G249" s="88">
        <v>7242</v>
      </c>
      <c r="H249" s="10">
        <v>-343</v>
      </c>
    </row>
    <row r="250" spans="1:8" ht="12.75">
      <c r="A250" s="21">
        <f t="shared" si="3"/>
        <v>239</v>
      </c>
      <c r="B250" s="106" t="s">
        <v>23</v>
      </c>
      <c r="C250" s="104" t="s">
        <v>499</v>
      </c>
      <c r="D250" s="104" t="s">
        <v>820</v>
      </c>
      <c r="E250" s="104" t="s">
        <v>1028</v>
      </c>
      <c r="F250" s="107">
        <v>633</v>
      </c>
      <c r="G250" s="88">
        <v>1907</v>
      </c>
      <c r="H250" s="10">
        <v>-343</v>
      </c>
    </row>
    <row r="251" spans="1:7" ht="25.5">
      <c r="A251" s="21">
        <f t="shared" si="3"/>
        <v>240</v>
      </c>
      <c r="B251" s="106" t="s">
        <v>989</v>
      </c>
      <c r="C251" s="104" t="s">
        <v>499</v>
      </c>
      <c r="D251" s="104" t="s">
        <v>990</v>
      </c>
      <c r="E251" s="104" t="s">
        <v>174</v>
      </c>
      <c r="F251" s="107">
        <v>537.3</v>
      </c>
      <c r="G251" s="88">
        <v>1907</v>
      </c>
    </row>
    <row r="252" spans="1:7" ht="12.75">
      <c r="A252" s="21">
        <f t="shared" si="3"/>
        <v>241</v>
      </c>
      <c r="B252" s="106" t="s">
        <v>159</v>
      </c>
      <c r="C252" s="104" t="s">
        <v>499</v>
      </c>
      <c r="D252" s="104" t="s">
        <v>822</v>
      </c>
      <c r="E252" s="104" t="s">
        <v>174</v>
      </c>
      <c r="F252" s="107">
        <v>537.3</v>
      </c>
      <c r="G252" s="88">
        <v>1907</v>
      </c>
    </row>
    <row r="253" spans="1:7" ht="13.5" customHeight="1">
      <c r="A253" s="21">
        <f t="shared" si="3"/>
        <v>242</v>
      </c>
      <c r="B253" s="106" t="s">
        <v>536</v>
      </c>
      <c r="C253" s="104" t="s">
        <v>499</v>
      </c>
      <c r="D253" s="104" t="s">
        <v>822</v>
      </c>
      <c r="E253" s="104" t="s">
        <v>498</v>
      </c>
      <c r="F253" s="107">
        <v>537.3</v>
      </c>
      <c r="G253" s="88">
        <v>1907</v>
      </c>
    </row>
    <row r="254" spans="1:7" ht="38.25">
      <c r="A254" s="21">
        <f t="shared" si="3"/>
        <v>243</v>
      </c>
      <c r="B254" s="106" t="s">
        <v>332</v>
      </c>
      <c r="C254" s="104" t="s">
        <v>499</v>
      </c>
      <c r="D254" s="104" t="s">
        <v>333</v>
      </c>
      <c r="E254" s="104" t="s">
        <v>174</v>
      </c>
      <c r="F254" s="107">
        <v>2184.8</v>
      </c>
      <c r="G254" s="88">
        <v>5335</v>
      </c>
    </row>
    <row r="255" spans="1:8" ht="38.25">
      <c r="A255" s="21">
        <f t="shared" si="3"/>
        <v>244</v>
      </c>
      <c r="B255" s="106" t="s">
        <v>302</v>
      </c>
      <c r="C255" s="104" t="s">
        <v>499</v>
      </c>
      <c r="D255" s="104" t="s">
        <v>824</v>
      </c>
      <c r="E255" s="104" t="s">
        <v>174</v>
      </c>
      <c r="F255" s="107">
        <v>797.6</v>
      </c>
      <c r="G255" s="88">
        <v>3300</v>
      </c>
      <c r="H255" s="45"/>
    </row>
    <row r="256" spans="1:7" ht="12.75">
      <c r="A256" s="21">
        <f t="shared" si="3"/>
        <v>245</v>
      </c>
      <c r="B256" s="106" t="s">
        <v>536</v>
      </c>
      <c r="C256" s="104" t="s">
        <v>499</v>
      </c>
      <c r="D256" s="104" t="s">
        <v>824</v>
      </c>
      <c r="E256" s="104" t="s">
        <v>498</v>
      </c>
      <c r="F256" s="107">
        <v>797.6</v>
      </c>
      <c r="G256" s="88">
        <v>3300</v>
      </c>
    </row>
    <row r="257" spans="1:7" ht="25.5">
      <c r="A257" s="21">
        <f t="shared" si="3"/>
        <v>246</v>
      </c>
      <c r="B257" s="106" t="s">
        <v>303</v>
      </c>
      <c r="C257" s="104" t="s">
        <v>499</v>
      </c>
      <c r="D257" s="104" t="s">
        <v>826</v>
      </c>
      <c r="E257" s="104" t="s">
        <v>174</v>
      </c>
      <c r="F257" s="107">
        <v>1387.2</v>
      </c>
      <c r="G257" s="88">
        <v>3300</v>
      </c>
    </row>
    <row r="258" spans="1:7" ht="12.75">
      <c r="A258" s="21">
        <f t="shared" si="3"/>
        <v>247</v>
      </c>
      <c r="B258" s="106" t="s">
        <v>536</v>
      </c>
      <c r="C258" s="104" t="s">
        <v>499</v>
      </c>
      <c r="D258" s="104" t="s">
        <v>826</v>
      </c>
      <c r="E258" s="104" t="s">
        <v>498</v>
      </c>
      <c r="F258" s="107">
        <v>1387.2</v>
      </c>
      <c r="G258" s="88">
        <v>2035</v>
      </c>
    </row>
    <row r="259" spans="1:7" ht="12.75">
      <c r="A259" s="21">
        <f t="shared" si="3"/>
        <v>248</v>
      </c>
      <c r="B259" s="106" t="s">
        <v>34</v>
      </c>
      <c r="C259" s="104" t="s">
        <v>827</v>
      </c>
      <c r="D259" s="104" t="s">
        <v>800</v>
      </c>
      <c r="E259" s="104" t="s">
        <v>174</v>
      </c>
      <c r="F259" s="107">
        <v>4009</v>
      </c>
      <c r="G259" s="88">
        <v>2035</v>
      </c>
    </row>
    <row r="260" spans="1:7" ht="38.25">
      <c r="A260" s="21">
        <f t="shared" si="3"/>
        <v>249</v>
      </c>
      <c r="B260" s="106" t="s">
        <v>43</v>
      </c>
      <c r="C260" s="104" t="s">
        <v>827</v>
      </c>
      <c r="D260" s="104" t="s">
        <v>44</v>
      </c>
      <c r="E260" s="104" t="s">
        <v>174</v>
      </c>
      <c r="F260" s="107">
        <v>4009</v>
      </c>
      <c r="G260" s="88">
        <v>2035</v>
      </c>
    </row>
    <row r="261" spans="1:7" ht="40.5" customHeight="1">
      <c r="A261" s="21">
        <f t="shared" si="3"/>
        <v>250</v>
      </c>
      <c r="B261" s="106" t="s">
        <v>575</v>
      </c>
      <c r="C261" s="104" t="s">
        <v>827</v>
      </c>
      <c r="D261" s="104" t="s">
        <v>995</v>
      </c>
      <c r="E261" s="104" t="s">
        <v>174</v>
      </c>
      <c r="F261" s="107">
        <v>475</v>
      </c>
      <c r="G261" s="88">
        <v>143578.2</v>
      </c>
    </row>
    <row r="262" spans="1:7" ht="12.75">
      <c r="A262" s="21">
        <f t="shared" si="3"/>
        <v>251</v>
      </c>
      <c r="B262" s="106" t="s">
        <v>509</v>
      </c>
      <c r="C262" s="104" t="s">
        <v>827</v>
      </c>
      <c r="D262" s="104" t="s">
        <v>995</v>
      </c>
      <c r="E262" s="104" t="s">
        <v>461</v>
      </c>
      <c r="F262" s="107">
        <v>475</v>
      </c>
      <c r="G262" s="88">
        <v>32204</v>
      </c>
    </row>
    <row r="263" spans="1:7" ht="51">
      <c r="A263" s="21">
        <f t="shared" si="3"/>
        <v>252</v>
      </c>
      <c r="B263" s="106" t="s">
        <v>576</v>
      </c>
      <c r="C263" s="104" t="s">
        <v>827</v>
      </c>
      <c r="D263" s="104" t="s">
        <v>997</v>
      </c>
      <c r="E263" s="104" t="s">
        <v>174</v>
      </c>
      <c r="F263" s="107">
        <v>3534</v>
      </c>
      <c r="G263" s="88">
        <v>2749</v>
      </c>
    </row>
    <row r="264" spans="1:7" ht="12.75">
      <c r="A264" s="21">
        <f t="shared" si="3"/>
        <v>253</v>
      </c>
      <c r="B264" s="106" t="s">
        <v>509</v>
      </c>
      <c r="C264" s="104" t="s">
        <v>827</v>
      </c>
      <c r="D264" s="104" t="s">
        <v>997</v>
      </c>
      <c r="E264" s="104" t="s">
        <v>461</v>
      </c>
      <c r="F264" s="107">
        <v>3534</v>
      </c>
      <c r="G264" s="88">
        <v>2749</v>
      </c>
    </row>
    <row r="265" spans="1:7" ht="12.75">
      <c r="A265" s="33">
        <f t="shared" si="3"/>
        <v>254</v>
      </c>
      <c r="B265" s="110" t="s">
        <v>304</v>
      </c>
      <c r="C265" s="111" t="s">
        <v>500</v>
      </c>
      <c r="D265" s="111" t="s">
        <v>800</v>
      </c>
      <c r="E265" s="111" t="s">
        <v>174</v>
      </c>
      <c r="F265" s="105">
        <v>9169.1215</v>
      </c>
      <c r="G265" s="88">
        <v>2749</v>
      </c>
    </row>
    <row r="266" spans="1:7" ht="12.75">
      <c r="A266" s="21">
        <f t="shared" si="3"/>
        <v>255</v>
      </c>
      <c r="B266" s="106" t="s">
        <v>53</v>
      </c>
      <c r="C266" s="104" t="s">
        <v>54</v>
      </c>
      <c r="D266" s="104" t="s">
        <v>800</v>
      </c>
      <c r="E266" s="104" t="s">
        <v>174</v>
      </c>
      <c r="F266" s="107">
        <v>3300.015</v>
      </c>
      <c r="G266" s="88">
        <v>29455</v>
      </c>
    </row>
    <row r="267" spans="1:7" ht="12.75">
      <c r="A267" s="21">
        <f t="shared" si="3"/>
        <v>256</v>
      </c>
      <c r="B267" s="106" t="s">
        <v>305</v>
      </c>
      <c r="C267" s="104" t="s">
        <v>54</v>
      </c>
      <c r="D267" s="104" t="s">
        <v>403</v>
      </c>
      <c r="E267" s="104" t="s">
        <v>174</v>
      </c>
      <c r="F267" s="107">
        <v>3300</v>
      </c>
      <c r="G267" s="88">
        <v>29455</v>
      </c>
    </row>
    <row r="268" spans="1:7" ht="38.25">
      <c r="A268" s="21">
        <f t="shared" si="3"/>
        <v>257</v>
      </c>
      <c r="B268" s="106" t="s">
        <v>306</v>
      </c>
      <c r="C268" s="104" t="s">
        <v>54</v>
      </c>
      <c r="D268" s="104" t="s">
        <v>405</v>
      </c>
      <c r="E268" s="104" t="s">
        <v>174</v>
      </c>
      <c r="F268" s="107">
        <v>3300</v>
      </c>
      <c r="G268" s="88">
        <v>111374.2</v>
      </c>
    </row>
    <row r="269" spans="1:7" ht="12.75">
      <c r="A269" s="21">
        <f t="shared" si="3"/>
        <v>258</v>
      </c>
      <c r="B269" s="106" t="s">
        <v>529</v>
      </c>
      <c r="C269" s="104" t="s">
        <v>54</v>
      </c>
      <c r="D269" s="104" t="s">
        <v>405</v>
      </c>
      <c r="E269" s="104" t="s">
        <v>484</v>
      </c>
      <c r="F269" s="107">
        <v>3300</v>
      </c>
      <c r="G269" s="88">
        <v>1206.5</v>
      </c>
    </row>
    <row r="270" spans="1:7" ht="12.75">
      <c r="A270" s="21">
        <f t="shared" si="3"/>
        <v>259</v>
      </c>
      <c r="B270" s="106" t="s">
        <v>21</v>
      </c>
      <c r="C270" s="104" t="s">
        <v>54</v>
      </c>
      <c r="D270" s="104" t="s">
        <v>171</v>
      </c>
      <c r="E270" s="104" t="s">
        <v>174</v>
      </c>
      <c r="F270" s="107">
        <v>0.015</v>
      </c>
      <c r="G270" s="88">
        <v>1193.2</v>
      </c>
    </row>
    <row r="271" spans="1:7" ht="25.5">
      <c r="A271" s="21">
        <f t="shared" si="3"/>
        <v>260</v>
      </c>
      <c r="B271" s="106" t="s">
        <v>580</v>
      </c>
      <c r="C271" s="104" t="s">
        <v>54</v>
      </c>
      <c r="D271" s="104" t="s">
        <v>401</v>
      </c>
      <c r="E271" s="104" t="s">
        <v>174</v>
      </c>
      <c r="F271" s="107">
        <v>0.015</v>
      </c>
      <c r="G271" s="88">
        <v>1193.2</v>
      </c>
    </row>
    <row r="272" spans="1:7" ht="12.75">
      <c r="A272" s="21">
        <f aca="true" t="shared" si="4" ref="A272:A325">1+A271</f>
        <v>261</v>
      </c>
      <c r="B272" s="106" t="s">
        <v>23</v>
      </c>
      <c r="C272" s="104" t="s">
        <v>54</v>
      </c>
      <c r="D272" s="104" t="s">
        <v>401</v>
      </c>
      <c r="E272" s="104" t="s">
        <v>1028</v>
      </c>
      <c r="F272" s="107">
        <v>0.015</v>
      </c>
      <c r="G272" s="88">
        <v>13.3</v>
      </c>
    </row>
    <row r="273" spans="1:7" ht="12.75">
      <c r="A273" s="21">
        <f t="shared" si="4"/>
        <v>262</v>
      </c>
      <c r="B273" s="106" t="s">
        <v>35</v>
      </c>
      <c r="C273" s="104" t="s">
        <v>400</v>
      </c>
      <c r="D273" s="104" t="s">
        <v>800</v>
      </c>
      <c r="E273" s="104" t="s">
        <v>174</v>
      </c>
      <c r="F273" s="107">
        <v>5651.985</v>
      </c>
      <c r="G273" s="88">
        <v>13.3</v>
      </c>
    </row>
    <row r="274" spans="1:7" ht="12.75">
      <c r="A274" s="21">
        <f t="shared" si="4"/>
        <v>263</v>
      </c>
      <c r="B274" s="106" t="s">
        <v>21</v>
      </c>
      <c r="C274" s="104" t="s">
        <v>400</v>
      </c>
      <c r="D274" s="104" t="s">
        <v>171</v>
      </c>
      <c r="E274" s="104" t="s">
        <v>174</v>
      </c>
      <c r="F274" s="107">
        <v>5651.985</v>
      </c>
      <c r="G274" s="88">
        <v>81095</v>
      </c>
    </row>
    <row r="275" spans="1:7" ht="25.5">
      <c r="A275" s="21">
        <f t="shared" si="4"/>
        <v>264</v>
      </c>
      <c r="B275" s="106" t="s">
        <v>580</v>
      </c>
      <c r="C275" s="104" t="s">
        <v>400</v>
      </c>
      <c r="D275" s="104" t="s">
        <v>401</v>
      </c>
      <c r="E275" s="104" t="s">
        <v>174</v>
      </c>
      <c r="F275" s="107">
        <v>5651.985</v>
      </c>
      <c r="G275" s="88">
        <v>78173</v>
      </c>
    </row>
    <row r="276" spans="1:7" ht="12.75">
      <c r="A276" s="21">
        <f t="shared" si="4"/>
        <v>265</v>
      </c>
      <c r="B276" s="106" t="s">
        <v>23</v>
      </c>
      <c r="C276" s="104" t="s">
        <v>400</v>
      </c>
      <c r="D276" s="104" t="s">
        <v>401</v>
      </c>
      <c r="E276" s="104" t="s">
        <v>1028</v>
      </c>
      <c r="F276" s="107">
        <v>5651.985</v>
      </c>
      <c r="G276" s="88">
        <v>78173</v>
      </c>
    </row>
    <row r="277" spans="1:7" ht="12.75">
      <c r="A277" s="21">
        <f t="shared" si="4"/>
        <v>266</v>
      </c>
      <c r="B277" s="106" t="s">
        <v>36</v>
      </c>
      <c r="C277" s="104" t="s">
        <v>402</v>
      </c>
      <c r="D277" s="104" t="s">
        <v>800</v>
      </c>
      <c r="E277" s="104" t="s">
        <v>174</v>
      </c>
      <c r="F277" s="107">
        <v>217.1215</v>
      </c>
      <c r="G277" s="88">
        <v>2922</v>
      </c>
    </row>
    <row r="278" spans="1:7" ht="12.75">
      <c r="A278" s="21">
        <f t="shared" si="4"/>
        <v>267</v>
      </c>
      <c r="B278" s="106" t="s">
        <v>364</v>
      </c>
      <c r="C278" s="104" t="s">
        <v>402</v>
      </c>
      <c r="D278" s="104" t="s">
        <v>531</v>
      </c>
      <c r="E278" s="104" t="s">
        <v>174</v>
      </c>
      <c r="F278" s="107">
        <v>217.1215</v>
      </c>
      <c r="G278" s="88">
        <v>2922</v>
      </c>
    </row>
    <row r="279" spans="1:7" ht="12.75">
      <c r="A279" s="21">
        <f t="shared" si="4"/>
        <v>268</v>
      </c>
      <c r="B279" s="106" t="s">
        <v>176</v>
      </c>
      <c r="C279" s="104" t="s">
        <v>402</v>
      </c>
      <c r="D279" s="104" t="s">
        <v>487</v>
      </c>
      <c r="E279" s="104" t="s">
        <v>174</v>
      </c>
      <c r="F279" s="107">
        <v>217.1215</v>
      </c>
      <c r="G279" s="88">
        <v>12042</v>
      </c>
    </row>
    <row r="280" spans="1:7" ht="12.75">
      <c r="A280" s="21">
        <f t="shared" si="4"/>
        <v>269</v>
      </c>
      <c r="B280" s="106" t="s">
        <v>529</v>
      </c>
      <c r="C280" s="104" t="s">
        <v>402</v>
      </c>
      <c r="D280" s="104" t="s">
        <v>487</v>
      </c>
      <c r="E280" s="104" t="s">
        <v>484</v>
      </c>
      <c r="F280" s="107">
        <v>217.1215</v>
      </c>
      <c r="G280" s="88">
        <v>4112</v>
      </c>
    </row>
    <row r="281" spans="1:7" ht="38.25">
      <c r="A281" s="33">
        <f t="shared" si="4"/>
        <v>270</v>
      </c>
      <c r="B281" s="110" t="s">
        <v>307</v>
      </c>
      <c r="C281" s="111" t="s">
        <v>829</v>
      </c>
      <c r="D281" s="111" t="s">
        <v>800</v>
      </c>
      <c r="E281" s="111" t="s">
        <v>174</v>
      </c>
      <c r="F281" s="105">
        <f>142556.108+5100</f>
        <v>147656.108</v>
      </c>
      <c r="G281" s="88">
        <v>4112</v>
      </c>
    </row>
    <row r="282" spans="1:7" ht="25.5">
      <c r="A282" s="21">
        <f t="shared" si="4"/>
        <v>271</v>
      </c>
      <c r="B282" s="106" t="s">
        <v>37</v>
      </c>
      <c r="C282" s="104" t="s">
        <v>1031</v>
      </c>
      <c r="D282" s="104" t="s">
        <v>800</v>
      </c>
      <c r="E282" s="104" t="s">
        <v>174</v>
      </c>
      <c r="F282" s="107">
        <v>32200</v>
      </c>
      <c r="G282" s="88">
        <v>7930</v>
      </c>
    </row>
    <row r="283" spans="1:7" ht="12.75">
      <c r="A283" s="21">
        <f t="shared" si="4"/>
        <v>272</v>
      </c>
      <c r="B283" s="106" t="s">
        <v>1032</v>
      </c>
      <c r="C283" s="104" t="s">
        <v>1031</v>
      </c>
      <c r="D283" s="104" t="s">
        <v>1033</v>
      </c>
      <c r="E283" s="104" t="s">
        <v>174</v>
      </c>
      <c r="F283" s="107">
        <v>2745</v>
      </c>
      <c r="G283" s="88">
        <v>7930</v>
      </c>
    </row>
    <row r="284" spans="1:7" ht="12.75">
      <c r="A284" s="21">
        <f t="shared" si="4"/>
        <v>273</v>
      </c>
      <c r="B284" s="106" t="s">
        <v>55</v>
      </c>
      <c r="C284" s="104" t="s">
        <v>1031</v>
      </c>
      <c r="D284" s="104" t="s">
        <v>1035</v>
      </c>
      <c r="E284" s="104" t="s">
        <v>174</v>
      </c>
      <c r="F284" s="107">
        <v>2745</v>
      </c>
      <c r="G284" s="88">
        <v>603.2</v>
      </c>
    </row>
    <row r="285" spans="1:7" ht="12.75">
      <c r="A285" s="21">
        <f t="shared" si="4"/>
        <v>274</v>
      </c>
      <c r="B285" s="106" t="s">
        <v>1036</v>
      </c>
      <c r="C285" s="104" t="s">
        <v>1031</v>
      </c>
      <c r="D285" s="104" t="s">
        <v>1035</v>
      </c>
      <c r="E285" s="104" t="s">
        <v>1037</v>
      </c>
      <c r="F285" s="107">
        <v>2745</v>
      </c>
      <c r="G285" s="88">
        <v>603.2</v>
      </c>
    </row>
    <row r="286" spans="1:7" ht="38.25">
      <c r="A286" s="21">
        <f t="shared" si="4"/>
        <v>275</v>
      </c>
      <c r="B286" s="106" t="s">
        <v>43</v>
      </c>
      <c r="C286" s="104" t="s">
        <v>1031</v>
      </c>
      <c r="D286" s="104" t="s">
        <v>44</v>
      </c>
      <c r="E286" s="104" t="s">
        <v>174</v>
      </c>
      <c r="F286" s="107">
        <v>29455</v>
      </c>
      <c r="G286" s="88">
        <v>603.2</v>
      </c>
    </row>
    <row r="287" spans="1:7" ht="38.25">
      <c r="A287" s="21">
        <f t="shared" si="4"/>
        <v>276</v>
      </c>
      <c r="B287" s="106" t="s">
        <v>129</v>
      </c>
      <c r="C287" s="104" t="s">
        <v>1031</v>
      </c>
      <c r="D287" s="104" t="s">
        <v>334</v>
      </c>
      <c r="E287" s="104" t="s">
        <v>174</v>
      </c>
      <c r="F287" s="107">
        <v>29455</v>
      </c>
      <c r="G287" s="88">
        <v>15210.5</v>
      </c>
    </row>
    <row r="288" spans="1:7" ht="12.75">
      <c r="A288" s="21">
        <f t="shared" si="4"/>
        <v>277</v>
      </c>
      <c r="B288" s="106" t="s">
        <v>299</v>
      </c>
      <c r="C288" s="104" t="s">
        <v>1031</v>
      </c>
      <c r="D288" s="104" t="s">
        <v>334</v>
      </c>
      <c r="E288" s="104" t="s">
        <v>144</v>
      </c>
      <c r="F288" s="107">
        <v>29455</v>
      </c>
      <c r="G288" s="88">
        <v>15210.5</v>
      </c>
    </row>
    <row r="289" spans="1:8" ht="12.75">
      <c r="A289" s="21">
        <f t="shared" si="4"/>
        <v>278</v>
      </c>
      <c r="B289" s="106" t="s">
        <v>38</v>
      </c>
      <c r="C289" s="104" t="s">
        <v>830</v>
      </c>
      <c r="D289" s="104" t="s">
        <v>800</v>
      </c>
      <c r="E289" s="104" t="s">
        <v>174</v>
      </c>
      <c r="F289" s="107">
        <f>110356.108+5100</f>
        <v>115456.108</v>
      </c>
      <c r="G289" s="88">
        <v>15210.5</v>
      </c>
      <c r="H289" s="45"/>
    </row>
    <row r="290" spans="1:7" ht="12.75">
      <c r="A290" s="21">
        <f t="shared" si="4"/>
        <v>279</v>
      </c>
      <c r="B290" s="106" t="s">
        <v>308</v>
      </c>
      <c r="C290" s="104" t="s">
        <v>830</v>
      </c>
      <c r="D290" s="104" t="s">
        <v>537</v>
      </c>
      <c r="E290" s="104" t="s">
        <v>174</v>
      </c>
      <c r="F290" s="107">
        <v>1206.5</v>
      </c>
      <c r="G290" s="88">
        <v>410</v>
      </c>
    </row>
    <row r="291" spans="1:7" ht="25.5">
      <c r="A291" s="21">
        <f t="shared" si="4"/>
        <v>280</v>
      </c>
      <c r="B291" s="106" t="s">
        <v>309</v>
      </c>
      <c r="C291" s="104" t="s">
        <v>830</v>
      </c>
      <c r="D291" s="104" t="s">
        <v>501</v>
      </c>
      <c r="E291" s="104" t="s">
        <v>174</v>
      </c>
      <c r="F291" s="107">
        <v>1193.2</v>
      </c>
      <c r="G291" s="88">
        <v>80</v>
      </c>
    </row>
    <row r="292" spans="1:7" ht="12.75">
      <c r="A292" s="21">
        <f t="shared" si="4"/>
        <v>281</v>
      </c>
      <c r="B292" s="106" t="s">
        <v>310</v>
      </c>
      <c r="C292" s="104" t="s">
        <v>830</v>
      </c>
      <c r="D292" s="104" t="s">
        <v>501</v>
      </c>
      <c r="E292" s="104" t="s">
        <v>831</v>
      </c>
      <c r="F292" s="107">
        <v>1193.2</v>
      </c>
      <c r="G292" s="88">
        <v>80</v>
      </c>
    </row>
    <row r="293" spans="1:7" ht="38.25">
      <c r="A293" s="21">
        <f t="shared" si="4"/>
        <v>282</v>
      </c>
      <c r="B293" s="106" t="s">
        <v>297</v>
      </c>
      <c r="C293" s="104" t="s">
        <v>830</v>
      </c>
      <c r="D293" s="104" t="s">
        <v>141</v>
      </c>
      <c r="E293" s="104" t="s">
        <v>174</v>
      </c>
      <c r="F293" s="107">
        <v>13.3</v>
      </c>
      <c r="G293" s="88">
        <v>330</v>
      </c>
    </row>
    <row r="294" spans="1:7" ht="12.75">
      <c r="A294" s="21">
        <f t="shared" si="4"/>
        <v>283</v>
      </c>
      <c r="B294" s="106" t="s">
        <v>310</v>
      </c>
      <c r="C294" s="104" t="s">
        <v>830</v>
      </c>
      <c r="D294" s="104" t="s">
        <v>141</v>
      </c>
      <c r="E294" s="104" t="s">
        <v>831</v>
      </c>
      <c r="F294" s="107">
        <v>13.3</v>
      </c>
      <c r="G294" s="88">
        <v>330</v>
      </c>
    </row>
    <row r="295" spans="1:7" ht="12.75">
      <c r="A295" s="21">
        <f t="shared" si="4"/>
        <v>284</v>
      </c>
      <c r="B295" s="106" t="s">
        <v>18</v>
      </c>
      <c r="C295" s="104" t="s">
        <v>830</v>
      </c>
      <c r="D295" s="104" t="s">
        <v>524</v>
      </c>
      <c r="E295" s="104" t="s">
        <v>174</v>
      </c>
      <c r="F295" s="107">
        <f>72493</f>
        <v>72493</v>
      </c>
      <c r="G295" s="88">
        <v>807</v>
      </c>
    </row>
    <row r="296" spans="1:7" ht="25.5">
      <c r="A296" s="21">
        <f t="shared" si="4"/>
        <v>285</v>
      </c>
      <c r="B296" s="106" t="s">
        <v>1038</v>
      </c>
      <c r="C296" s="104" t="s">
        <v>830</v>
      </c>
      <c r="D296" s="104" t="s">
        <v>1039</v>
      </c>
      <c r="E296" s="104" t="s">
        <v>174</v>
      </c>
      <c r="F296" s="107">
        <v>69571</v>
      </c>
      <c r="G296" s="88">
        <v>807</v>
      </c>
    </row>
    <row r="297" spans="1:7" ht="12.75">
      <c r="A297" s="21">
        <f t="shared" si="4"/>
        <v>286</v>
      </c>
      <c r="B297" s="106" t="s">
        <v>299</v>
      </c>
      <c r="C297" s="104" t="s">
        <v>830</v>
      </c>
      <c r="D297" s="104" t="s">
        <v>1039</v>
      </c>
      <c r="E297" s="104" t="s">
        <v>144</v>
      </c>
      <c r="F297" s="107">
        <v>69571</v>
      </c>
      <c r="G297" s="89">
        <v>605670.142</v>
      </c>
    </row>
    <row r="298" spans="1:6" ht="25.5">
      <c r="A298" s="21">
        <f t="shared" si="4"/>
        <v>287</v>
      </c>
      <c r="B298" s="106" t="s">
        <v>298</v>
      </c>
      <c r="C298" s="104" t="s">
        <v>830</v>
      </c>
      <c r="D298" s="104" t="s">
        <v>142</v>
      </c>
      <c r="E298" s="104" t="s">
        <v>174</v>
      </c>
      <c r="F298" s="107">
        <v>2922</v>
      </c>
    </row>
    <row r="299" spans="1:6" ht="12.75">
      <c r="A299" s="21">
        <f t="shared" si="4"/>
        <v>288</v>
      </c>
      <c r="B299" s="106" t="s">
        <v>299</v>
      </c>
      <c r="C299" s="104" t="s">
        <v>830</v>
      </c>
      <c r="D299" s="104" t="s">
        <v>142</v>
      </c>
      <c r="E299" s="104" t="s">
        <v>144</v>
      </c>
      <c r="F299" s="107">
        <v>2922</v>
      </c>
    </row>
    <row r="300" spans="1:6" ht="38.25">
      <c r="A300" s="21">
        <f t="shared" si="4"/>
        <v>289</v>
      </c>
      <c r="B300" s="106" t="s">
        <v>43</v>
      </c>
      <c r="C300" s="104" t="s">
        <v>830</v>
      </c>
      <c r="D300" s="104" t="s">
        <v>44</v>
      </c>
      <c r="E300" s="104" t="s">
        <v>174</v>
      </c>
      <c r="F300" s="107">
        <v>0.5</v>
      </c>
    </row>
    <row r="301" spans="1:6" ht="51">
      <c r="A301" s="21">
        <f t="shared" si="4"/>
        <v>290</v>
      </c>
      <c r="B301" s="106" t="s">
        <v>854</v>
      </c>
      <c r="C301" s="104" t="s">
        <v>830</v>
      </c>
      <c r="D301" s="104" t="s">
        <v>567</v>
      </c>
      <c r="E301" s="104" t="s">
        <v>174</v>
      </c>
      <c r="F301" s="107">
        <v>0.5</v>
      </c>
    </row>
    <row r="302" spans="1:6" ht="12.75">
      <c r="A302" s="21">
        <f t="shared" si="4"/>
        <v>291</v>
      </c>
      <c r="B302" s="106" t="s">
        <v>310</v>
      </c>
      <c r="C302" s="104" t="s">
        <v>830</v>
      </c>
      <c r="D302" s="104" t="s">
        <v>567</v>
      </c>
      <c r="E302" s="104" t="s">
        <v>831</v>
      </c>
      <c r="F302" s="107">
        <v>0.5</v>
      </c>
    </row>
    <row r="303" spans="1:6" ht="12.75">
      <c r="A303" s="21">
        <f t="shared" si="4"/>
        <v>292</v>
      </c>
      <c r="B303" s="106" t="s">
        <v>21</v>
      </c>
      <c r="C303" s="104" t="s">
        <v>830</v>
      </c>
      <c r="D303" s="104" t="s">
        <v>171</v>
      </c>
      <c r="E303" s="104" t="s">
        <v>174</v>
      </c>
      <c r="F303" s="107">
        <f>12770.108+5100</f>
        <v>17870.108</v>
      </c>
    </row>
    <row r="304" spans="1:6" ht="25.5">
      <c r="A304" s="21">
        <f t="shared" si="4"/>
        <v>293</v>
      </c>
      <c r="B304" s="106" t="s">
        <v>51</v>
      </c>
      <c r="C304" s="104" t="s">
        <v>830</v>
      </c>
      <c r="D304" s="104" t="s">
        <v>145</v>
      </c>
      <c r="E304" s="104" t="s">
        <v>174</v>
      </c>
      <c r="F304" s="107">
        <v>4840.108</v>
      </c>
    </row>
    <row r="305" spans="1:6" ht="12.75">
      <c r="A305" s="21">
        <f t="shared" si="4"/>
        <v>294</v>
      </c>
      <c r="B305" s="106" t="s">
        <v>299</v>
      </c>
      <c r="C305" s="104" t="s">
        <v>830</v>
      </c>
      <c r="D305" s="104" t="s">
        <v>145</v>
      </c>
      <c r="E305" s="104" t="s">
        <v>144</v>
      </c>
      <c r="F305" s="107">
        <v>4840.108</v>
      </c>
    </row>
    <row r="306" spans="1:6" ht="38.25">
      <c r="A306" s="21">
        <f t="shared" si="4"/>
        <v>295</v>
      </c>
      <c r="B306" s="106" t="s">
        <v>260</v>
      </c>
      <c r="C306" s="104" t="s">
        <v>830</v>
      </c>
      <c r="D306" s="104" t="s">
        <v>812</v>
      </c>
      <c r="E306" s="104" t="s">
        <v>174</v>
      </c>
      <c r="F306" s="107">
        <f>7930+5100</f>
        <v>13030</v>
      </c>
    </row>
    <row r="307" spans="1:6" ht="12.75">
      <c r="A307" s="21">
        <f t="shared" si="4"/>
        <v>296</v>
      </c>
      <c r="B307" s="106" t="s">
        <v>299</v>
      </c>
      <c r="C307" s="104" t="s">
        <v>830</v>
      </c>
      <c r="D307" s="104" t="s">
        <v>812</v>
      </c>
      <c r="E307" s="104" t="s">
        <v>144</v>
      </c>
      <c r="F307" s="107">
        <f>7930+5100</f>
        <v>13030</v>
      </c>
    </row>
    <row r="308" spans="1:6" ht="25.5">
      <c r="A308" s="21">
        <f t="shared" si="4"/>
        <v>297</v>
      </c>
      <c r="B308" s="106" t="s">
        <v>987</v>
      </c>
      <c r="C308" s="104" t="s">
        <v>830</v>
      </c>
      <c r="D308" s="104" t="s">
        <v>988</v>
      </c>
      <c r="E308" s="104" t="s">
        <v>174</v>
      </c>
      <c r="F308" s="107">
        <v>7458.5</v>
      </c>
    </row>
    <row r="309" spans="1:6" ht="51">
      <c r="A309" s="21">
        <f t="shared" si="4"/>
        <v>298</v>
      </c>
      <c r="B309" s="106" t="s">
        <v>353</v>
      </c>
      <c r="C309" s="104" t="s">
        <v>830</v>
      </c>
      <c r="D309" s="104" t="s">
        <v>786</v>
      </c>
      <c r="E309" s="104" t="s">
        <v>174</v>
      </c>
      <c r="F309" s="107">
        <v>603.2</v>
      </c>
    </row>
    <row r="310" spans="1:6" ht="12.75">
      <c r="A310" s="21">
        <f t="shared" si="4"/>
        <v>299</v>
      </c>
      <c r="B310" s="106" t="s">
        <v>299</v>
      </c>
      <c r="C310" s="104" t="s">
        <v>830</v>
      </c>
      <c r="D310" s="104" t="s">
        <v>786</v>
      </c>
      <c r="E310" s="104" t="s">
        <v>144</v>
      </c>
      <c r="F310" s="107">
        <v>603.2</v>
      </c>
    </row>
    <row r="311" spans="1:6" ht="25.5">
      <c r="A311" s="21">
        <f t="shared" si="4"/>
        <v>300</v>
      </c>
      <c r="B311" s="106" t="s">
        <v>385</v>
      </c>
      <c r="C311" s="104" t="s">
        <v>830</v>
      </c>
      <c r="D311" s="104" t="s">
        <v>386</v>
      </c>
      <c r="E311" s="104" t="s">
        <v>174</v>
      </c>
      <c r="F311" s="107">
        <v>3589.2</v>
      </c>
    </row>
    <row r="312" spans="1:6" ht="12.75">
      <c r="A312" s="21">
        <f t="shared" si="4"/>
        <v>301</v>
      </c>
      <c r="B312" s="106" t="s">
        <v>299</v>
      </c>
      <c r="C312" s="104" t="s">
        <v>830</v>
      </c>
      <c r="D312" s="104" t="s">
        <v>386</v>
      </c>
      <c r="E312" s="104" t="s">
        <v>144</v>
      </c>
      <c r="F312" s="107">
        <v>3589.2</v>
      </c>
    </row>
    <row r="313" spans="1:6" ht="38.25">
      <c r="A313" s="21">
        <f t="shared" si="4"/>
        <v>302</v>
      </c>
      <c r="B313" s="106" t="s">
        <v>387</v>
      </c>
      <c r="C313" s="104" t="s">
        <v>830</v>
      </c>
      <c r="D313" s="104" t="s">
        <v>388</v>
      </c>
      <c r="E313" s="104" t="s">
        <v>174</v>
      </c>
      <c r="F313" s="107">
        <v>3266.1</v>
      </c>
    </row>
    <row r="314" spans="1:6" ht="12.75">
      <c r="A314" s="21">
        <f t="shared" si="4"/>
        <v>303</v>
      </c>
      <c r="B314" s="106" t="s">
        <v>299</v>
      </c>
      <c r="C314" s="104" t="s">
        <v>830</v>
      </c>
      <c r="D314" s="104" t="s">
        <v>388</v>
      </c>
      <c r="E314" s="104" t="s">
        <v>144</v>
      </c>
      <c r="F314" s="107">
        <v>3266.1</v>
      </c>
    </row>
    <row r="315" spans="1:6" ht="25.5">
      <c r="A315" s="21">
        <f t="shared" si="4"/>
        <v>304</v>
      </c>
      <c r="B315" s="106" t="s">
        <v>989</v>
      </c>
      <c r="C315" s="104" t="s">
        <v>830</v>
      </c>
      <c r="D315" s="104" t="s">
        <v>990</v>
      </c>
      <c r="E315" s="104" t="s">
        <v>174</v>
      </c>
      <c r="F315" s="107">
        <v>15210.5</v>
      </c>
    </row>
    <row r="316" spans="1:6" ht="38.25">
      <c r="A316" s="21">
        <f t="shared" si="4"/>
        <v>305</v>
      </c>
      <c r="B316" s="106" t="s">
        <v>354</v>
      </c>
      <c r="C316" s="104" t="s">
        <v>830</v>
      </c>
      <c r="D316" s="104" t="s">
        <v>788</v>
      </c>
      <c r="E316" s="104" t="s">
        <v>174</v>
      </c>
      <c r="F316" s="107">
        <v>15210.5</v>
      </c>
    </row>
    <row r="317" spans="1:6" ht="12.75">
      <c r="A317" s="21">
        <f t="shared" si="4"/>
        <v>306</v>
      </c>
      <c r="B317" s="106" t="s">
        <v>299</v>
      </c>
      <c r="C317" s="104" t="s">
        <v>830</v>
      </c>
      <c r="D317" s="104" t="s">
        <v>788</v>
      </c>
      <c r="E317" s="104" t="s">
        <v>144</v>
      </c>
      <c r="F317" s="107">
        <v>15210.5</v>
      </c>
    </row>
    <row r="318" spans="1:6" ht="25.5">
      <c r="A318" s="21">
        <f t="shared" si="4"/>
        <v>307</v>
      </c>
      <c r="B318" s="106" t="s">
        <v>620</v>
      </c>
      <c r="C318" s="104" t="s">
        <v>830</v>
      </c>
      <c r="D318" s="104" t="s">
        <v>621</v>
      </c>
      <c r="E318" s="104" t="s">
        <v>174</v>
      </c>
      <c r="F318" s="107">
        <v>410</v>
      </c>
    </row>
    <row r="319" spans="1:6" ht="63.75">
      <c r="A319" s="21">
        <f t="shared" si="4"/>
        <v>308</v>
      </c>
      <c r="B319" s="106" t="s">
        <v>377</v>
      </c>
      <c r="C319" s="104" t="s">
        <v>830</v>
      </c>
      <c r="D319" s="104" t="s">
        <v>146</v>
      </c>
      <c r="E319" s="104" t="s">
        <v>174</v>
      </c>
      <c r="F319" s="107">
        <v>80</v>
      </c>
    </row>
    <row r="320" spans="1:6" ht="12.75">
      <c r="A320" s="21">
        <f t="shared" si="4"/>
        <v>309</v>
      </c>
      <c r="B320" s="106" t="s">
        <v>299</v>
      </c>
      <c r="C320" s="104" t="s">
        <v>830</v>
      </c>
      <c r="D320" s="104" t="s">
        <v>146</v>
      </c>
      <c r="E320" s="104" t="s">
        <v>144</v>
      </c>
      <c r="F320" s="107">
        <v>80</v>
      </c>
    </row>
    <row r="321" spans="1:6" ht="63.75">
      <c r="A321" s="21">
        <f t="shared" si="4"/>
        <v>310</v>
      </c>
      <c r="B321" s="106" t="s">
        <v>190</v>
      </c>
      <c r="C321" s="104" t="s">
        <v>830</v>
      </c>
      <c r="D321" s="104" t="s">
        <v>147</v>
      </c>
      <c r="E321" s="104" t="s">
        <v>174</v>
      </c>
      <c r="F321" s="107">
        <v>330</v>
      </c>
    </row>
    <row r="322" spans="1:6" ht="12.75">
      <c r="A322" s="21">
        <f t="shared" si="4"/>
        <v>311</v>
      </c>
      <c r="B322" s="106" t="s">
        <v>299</v>
      </c>
      <c r="C322" s="104" t="s">
        <v>830</v>
      </c>
      <c r="D322" s="104" t="s">
        <v>147</v>
      </c>
      <c r="E322" s="104" t="s">
        <v>144</v>
      </c>
      <c r="F322" s="107">
        <v>330</v>
      </c>
    </row>
    <row r="323" spans="1:6" ht="25.5">
      <c r="A323" s="21">
        <f t="shared" si="4"/>
        <v>312</v>
      </c>
      <c r="B323" s="106" t="s">
        <v>300</v>
      </c>
      <c r="C323" s="104" t="s">
        <v>830</v>
      </c>
      <c r="D323" s="104" t="s">
        <v>148</v>
      </c>
      <c r="E323" s="104" t="s">
        <v>174</v>
      </c>
      <c r="F323" s="107">
        <v>807</v>
      </c>
    </row>
    <row r="324" spans="1:6" ht="12.75">
      <c r="A324" s="21">
        <f t="shared" si="4"/>
        <v>313</v>
      </c>
      <c r="B324" s="106" t="s">
        <v>299</v>
      </c>
      <c r="C324" s="104" t="s">
        <v>830</v>
      </c>
      <c r="D324" s="104" t="s">
        <v>148</v>
      </c>
      <c r="E324" s="104" t="s">
        <v>144</v>
      </c>
      <c r="F324" s="107">
        <v>807</v>
      </c>
    </row>
    <row r="325" spans="1:6" ht="12.75">
      <c r="A325" s="33">
        <f t="shared" si="4"/>
        <v>314</v>
      </c>
      <c r="B325" s="148" t="s">
        <v>502</v>
      </c>
      <c r="C325" s="148"/>
      <c r="D325" s="148"/>
      <c r="E325" s="148"/>
      <c r="F325" s="105">
        <f>632961.8076+15.1+5100</f>
        <v>638076.9075999999</v>
      </c>
    </row>
  </sheetData>
  <sheetProtection/>
  <autoFilter ref="A10:H325"/>
  <mergeCells count="2">
    <mergeCell ref="A8:F8"/>
    <mergeCell ref="B325:E32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H344"/>
  <sheetViews>
    <sheetView tabSelected="1" zoomScalePageLayoutView="0" workbookViewId="0" topLeftCell="A320">
      <selection activeCell="G327" sqref="G327"/>
    </sheetView>
  </sheetViews>
  <sheetFormatPr defaultColWidth="9.00390625" defaultRowHeight="12.75"/>
  <cols>
    <col min="1" max="1" width="4.75390625" style="15" customWidth="1"/>
    <col min="2" max="2" width="55.75390625" style="8" customWidth="1"/>
    <col min="3" max="3" width="4.75390625" style="8" customWidth="1"/>
    <col min="4" max="5" width="6.75390625" style="8" customWidth="1"/>
    <col min="6" max="6" width="5.75390625" style="8" customWidth="1"/>
    <col min="7" max="7" width="11.625" style="8" customWidth="1"/>
    <col min="8" max="16384" width="9.125" style="10" customWidth="1"/>
  </cols>
  <sheetData>
    <row r="1" spans="3:7" ht="12">
      <c r="C1" s="14"/>
      <c r="D1" s="14"/>
      <c r="G1" s="7" t="s">
        <v>542</v>
      </c>
    </row>
    <row r="2" spans="3:7" ht="12">
      <c r="C2" s="14"/>
      <c r="D2" s="14"/>
      <c r="G2" s="7" t="s">
        <v>725</v>
      </c>
    </row>
    <row r="3" spans="3:7" ht="12">
      <c r="C3" s="14"/>
      <c r="D3" s="14"/>
      <c r="G3" s="7" t="s">
        <v>172</v>
      </c>
    </row>
    <row r="4" spans="3:7" ht="12">
      <c r="C4" s="14"/>
      <c r="D4" s="14"/>
      <c r="G4" s="7" t="s">
        <v>173</v>
      </c>
    </row>
    <row r="5" spans="3:7" ht="12">
      <c r="C5" s="14"/>
      <c r="D5" s="14"/>
      <c r="G5" s="7" t="s">
        <v>172</v>
      </c>
    </row>
    <row r="6" spans="3:7" ht="12">
      <c r="C6" s="14"/>
      <c r="D6" s="14"/>
      <c r="G6" s="7" t="s">
        <v>797</v>
      </c>
    </row>
    <row r="7" spans="3:4" ht="12">
      <c r="C7" s="14"/>
      <c r="D7" s="14"/>
    </row>
    <row r="8" spans="1:7" ht="12">
      <c r="A8" s="146" t="s">
        <v>796</v>
      </c>
      <c r="B8" s="147"/>
      <c r="C8" s="147"/>
      <c r="D8" s="147"/>
      <c r="E8" s="147"/>
      <c r="F8" s="147"/>
      <c r="G8" s="147"/>
    </row>
    <row r="9" spans="2:7" ht="12">
      <c r="B9" s="20"/>
      <c r="C9" s="20"/>
      <c r="D9" s="20"/>
      <c r="E9" s="20"/>
      <c r="F9" s="20"/>
      <c r="G9" s="20"/>
    </row>
    <row r="10" spans="1:7" ht="78.75">
      <c r="A10" s="9" t="s">
        <v>180</v>
      </c>
      <c r="B10" s="9" t="s">
        <v>726</v>
      </c>
      <c r="C10" s="9" t="s">
        <v>727</v>
      </c>
      <c r="D10" s="9" t="s">
        <v>728</v>
      </c>
      <c r="E10" s="9" t="s">
        <v>724</v>
      </c>
      <c r="F10" s="9" t="s">
        <v>729</v>
      </c>
      <c r="G10" s="9" t="s">
        <v>730</v>
      </c>
    </row>
    <row r="11" spans="1:7" ht="12">
      <c r="A11" s="21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25.5">
      <c r="A12" s="33">
        <v>1</v>
      </c>
      <c r="B12" s="108" t="s">
        <v>798</v>
      </c>
      <c r="C12" s="109" t="s">
        <v>799</v>
      </c>
      <c r="D12" s="109" t="s">
        <v>175</v>
      </c>
      <c r="E12" s="109" t="s">
        <v>800</v>
      </c>
      <c r="F12" s="109" t="s">
        <v>174</v>
      </c>
      <c r="G12" s="107">
        <v>2032</v>
      </c>
    </row>
    <row r="13" spans="1:7" ht="12.75">
      <c r="A13" s="21">
        <f>1+A12</f>
        <v>2</v>
      </c>
      <c r="B13" s="106" t="s">
        <v>539</v>
      </c>
      <c r="C13" s="104" t="s">
        <v>799</v>
      </c>
      <c r="D13" s="104" t="s">
        <v>458</v>
      </c>
      <c r="E13" s="104" t="s">
        <v>800</v>
      </c>
      <c r="F13" s="104" t="s">
        <v>174</v>
      </c>
      <c r="G13" s="107">
        <v>2032</v>
      </c>
    </row>
    <row r="14" spans="1:7" ht="12.75">
      <c r="A14" s="21">
        <f aca="true" t="shared" si="0" ref="A14:A77">1+A13</f>
        <v>3</v>
      </c>
      <c r="B14" s="106" t="s">
        <v>852</v>
      </c>
      <c r="C14" s="104" t="s">
        <v>799</v>
      </c>
      <c r="D14" s="104" t="s">
        <v>801</v>
      </c>
      <c r="E14" s="104" t="s">
        <v>800</v>
      </c>
      <c r="F14" s="104" t="s">
        <v>174</v>
      </c>
      <c r="G14" s="107">
        <v>2032</v>
      </c>
    </row>
    <row r="15" spans="1:7" ht="12.75">
      <c r="A15" s="21">
        <f t="shared" si="0"/>
        <v>4</v>
      </c>
      <c r="B15" s="106" t="s">
        <v>269</v>
      </c>
      <c r="C15" s="104" t="s">
        <v>799</v>
      </c>
      <c r="D15" s="104" t="s">
        <v>801</v>
      </c>
      <c r="E15" s="104" t="s">
        <v>802</v>
      </c>
      <c r="F15" s="104" t="s">
        <v>174</v>
      </c>
      <c r="G15" s="107">
        <v>2032</v>
      </c>
    </row>
    <row r="16" spans="1:7" ht="25.5">
      <c r="A16" s="21">
        <f t="shared" si="0"/>
        <v>5</v>
      </c>
      <c r="B16" s="106" t="s">
        <v>1020</v>
      </c>
      <c r="C16" s="104" t="s">
        <v>799</v>
      </c>
      <c r="D16" s="104" t="s">
        <v>801</v>
      </c>
      <c r="E16" s="104" t="s">
        <v>1021</v>
      </c>
      <c r="F16" s="104" t="s">
        <v>174</v>
      </c>
      <c r="G16" s="107">
        <v>2032</v>
      </c>
    </row>
    <row r="17" spans="1:7" ht="12.75">
      <c r="A17" s="21">
        <f t="shared" si="0"/>
        <v>6</v>
      </c>
      <c r="B17" s="106" t="s">
        <v>1022</v>
      </c>
      <c r="C17" s="104" t="s">
        <v>799</v>
      </c>
      <c r="D17" s="104" t="s">
        <v>801</v>
      </c>
      <c r="E17" s="104" t="s">
        <v>1021</v>
      </c>
      <c r="F17" s="104" t="s">
        <v>461</v>
      </c>
      <c r="G17" s="107">
        <v>2032</v>
      </c>
    </row>
    <row r="18" spans="1:7" ht="12.75">
      <c r="A18" s="33">
        <f t="shared" si="0"/>
        <v>7</v>
      </c>
      <c r="B18" s="108" t="s">
        <v>563</v>
      </c>
      <c r="C18" s="109" t="s">
        <v>538</v>
      </c>
      <c r="D18" s="109" t="s">
        <v>175</v>
      </c>
      <c r="E18" s="109" t="s">
        <v>800</v>
      </c>
      <c r="F18" s="109" t="s">
        <v>174</v>
      </c>
      <c r="G18" s="107">
        <f>274675.479+5100-127</f>
        <v>279648.479</v>
      </c>
    </row>
    <row r="19" spans="1:7" ht="12.75">
      <c r="A19" s="21">
        <f t="shared" si="0"/>
        <v>8</v>
      </c>
      <c r="B19" s="106" t="s">
        <v>539</v>
      </c>
      <c r="C19" s="104" t="s">
        <v>538</v>
      </c>
      <c r="D19" s="104" t="s">
        <v>458</v>
      </c>
      <c r="E19" s="104" t="s">
        <v>800</v>
      </c>
      <c r="F19" s="104" t="s">
        <v>174</v>
      </c>
      <c r="G19" s="107">
        <v>36521.831</v>
      </c>
    </row>
    <row r="20" spans="1:7" ht="25.5">
      <c r="A20" s="21">
        <f t="shared" si="0"/>
        <v>9</v>
      </c>
      <c r="B20" s="106" t="s">
        <v>847</v>
      </c>
      <c r="C20" s="104" t="s">
        <v>538</v>
      </c>
      <c r="D20" s="104" t="s">
        <v>459</v>
      </c>
      <c r="E20" s="104" t="s">
        <v>800</v>
      </c>
      <c r="F20" s="104" t="s">
        <v>174</v>
      </c>
      <c r="G20" s="107">
        <v>1046.07</v>
      </c>
    </row>
    <row r="21" spans="1:7" ht="38.25">
      <c r="A21" s="21">
        <f t="shared" si="0"/>
        <v>10</v>
      </c>
      <c r="B21" s="106" t="s">
        <v>270</v>
      </c>
      <c r="C21" s="104" t="s">
        <v>538</v>
      </c>
      <c r="D21" s="104" t="s">
        <v>459</v>
      </c>
      <c r="E21" s="104" t="s">
        <v>503</v>
      </c>
      <c r="F21" s="104" t="s">
        <v>174</v>
      </c>
      <c r="G21" s="107">
        <v>1046.07</v>
      </c>
    </row>
    <row r="22" spans="1:7" ht="12.75">
      <c r="A22" s="21">
        <f t="shared" si="0"/>
        <v>11</v>
      </c>
      <c r="B22" s="106" t="s">
        <v>1023</v>
      </c>
      <c r="C22" s="104" t="s">
        <v>538</v>
      </c>
      <c r="D22" s="104" t="s">
        <v>459</v>
      </c>
      <c r="E22" s="104" t="s">
        <v>460</v>
      </c>
      <c r="F22" s="104" t="s">
        <v>174</v>
      </c>
      <c r="G22" s="107">
        <v>1046.07</v>
      </c>
    </row>
    <row r="23" spans="1:7" ht="12.75">
      <c r="A23" s="21">
        <f t="shared" si="0"/>
        <v>12</v>
      </c>
      <c r="B23" s="106" t="s">
        <v>1022</v>
      </c>
      <c r="C23" s="104" t="s">
        <v>538</v>
      </c>
      <c r="D23" s="104" t="s">
        <v>459</v>
      </c>
      <c r="E23" s="104" t="s">
        <v>460</v>
      </c>
      <c r="F23" s="104" t="s">
        <v>461</v>
      </c>
      <c r="G23" s="107">
        <v>1046.07</v>
      </c>
    </row>
    <row r="24" spans="1:7" ht="38.25">
      <c r="A24" s="21">
        <f t="shared" si="0"/>
        <v>13</v>
      </c>
      <c r="B24" s="106" t="s">
        <v>849</v>
      </c>
      <c r="C24" s="104" t="s">
        <v>538</v>
      </c>
      <c r="D24" s="104" t="s">
        <v>466</v>
      </c>
      <c r="E24" s="104" t="s">
        <v>800</v>
      </c>
      <c r="F24" s="104" t="s">
        <v>174</v>
      </c>
      <c r="G24" s="107">
        <v>21402.12</v>
      </c>
    </row>
    <row r="25" spans="1:7" ht="38.25">
      <c r="A25" s="21">
        <f t="shared" si="0"/>
        <v>14</v>
      </c>
      <c r="B25" s="106" t="s">
        <v>270</v>
      </c>
      <c r="C25" s="104" t="s">
        <v>538</v>
      </c>
      <c r="D25" s="104" t="s">
        <v>466</v>
      </c>
      <c r="E25" s="104" t="s">
        <v>503</v>
      </c>
      <c r="F25" s="104" t="s">
        <v>174</v>
      </c>
      <c r="G25" s="107">
        <v>21402.12</v>
      </c>
    </row>
    <row r="26" spans="1:7" ht="12.75">
      <c r="A26" s="21">
        <f t="shared" si="0"/>
        <v>15</v>
      </c>
      <c r="B26" s="106" t="s">
        <v>1024</v>
      </c>
      <c r="C26" s="104" t="s">
        <v>538</v>
      </c>
      <c r="D26" s="104" t="s">
        <v>466</v>
      </c>
      <c r="E26" s="104" t="s">
        <v>463</v>
      </c>
      <c r="F26" s="104" t="s">
        <v>174</v>
      </c>
      <c r="G26" s="107">
        <v>21402.12</v>
      </c>
    </row>
    <row r="27" spans="1:7" ht="12.75">
      <c r="A27" s="21">
        <f t="shared" si="0"/>
        <v>16</v>
      </c>
      <c r="B27" s="106" t="s">
        <v>1022</v>
      </c>
      <c r="C27" s="104" t="s">
        <v>538</v>
      </c>
      <c r="D27" s="104" t="s">
        <v>466</v>
      </c>
      <c r="E27" s="104" t="s">
        <v>463</v>
      </c>
      <c r="F27" s="104" t="s">
        <v>461</v>
      </c>
      <c r="G27" s="107">
        <v>21402.12</v>
      </c>
    </row>
    <row r="28" spans="1:7" ht="12.75">
      <c r="A28" s="21">
        <f t="shared" si="0"/>
        <v>17</v>
      </c>
      <c r="B28" s="106" t="s">
        <v>515</v>
      </c>
      <c r="C28" s="104" t="s">
        <v>538</v>
      </c>
      <c r="D28" s="104" t="s">
        <v>1026</v>
      </c>
      <c r="E28" s="104" t="s">
        <v>800</v>
      </c>
      <c r="F28" s="104" t="s">
        <v>174</v>
      </c>
      <c r="G28" s="107">
        <v>1375.381</v>
      </c>
    </row>
    <row r="29" spans="1:7" ht="12.75">
      <c r="A29" s="21">
        <f t="shared" si="0"/>
        <v>18</v>
      </c>
      <c r="B29" s="106" t="s">
        <v>1027</v>
      </c>
      <c r="C29" s="104" t="s">
        <v>538</v>
      </c>
      <c r="D29" s="104" t="s">
        <v>1026</v>
      </c>
      <c r="E29" s="104" t="s">
        <v>516</v>
      </c>
      <c r="F29" s="104" t="s">
        <v>174</v>
      </c>
      <c r="G29" s="107">
        <v>1375.381</v>
      </c>
    </row>
    <row r="30" spans="1:7" ht="12.75">
      <c r="A30" s="21">
        <f t="shared" si="0"/>
        <v>19</v>
      </c>
      <c r="B30" s="106" t="s">
        <v>743</v>
      </c>
      <c r="C30" s="104" t="s">
        <v>538</v>
      </c>
      <c r="D30" s="104" t="s">
        <v>1026</v>
      </c>
      <c r="E30" s="104" t="s">
        <v>468</v>
      </c>
      <c r="F30" s="104" t="s">
        <v>174</v>
      </c>
      <c r="G30" s="107">
        <v>1375.381</v>
      </c>
    </row>
    <row r="31" spans="1:7" ht="12.75">
      <c r="A31" s="21">
        <f t="shared" si="0"/>
        <v>20</v>
      </c>
      <c r="B31" s="106" t="s">
        <v>744</v>
      </c>
      <c r="C31" s="104" t="s">
        <v>538</v>
      </c>
      <c r="D31" s="104" t="s">
        <v>1026</v>
      </c>
      <c r="E31" s="104" t="s">
        <v>468</v>
      </c>
      <c r="F31" s="104" t="s">
        <v>467</v>
      </c>
      <c r="G31" s="107">
        <v>1375.381</v>
      </c>
    </row>
    <row r="32" spans="1:7" ht="12.75">
      <c r="A32" s="21">
        <f t="shared" si="0"/>
        <v>21</v>
      </c>
      <c r="B32" s="106" t="s">
        <v>851</v>
      </c>
      <c r="C32" s="104" t="s">
        <v>538</v>
      </c>
      <c r="D32" s="104" t="s">
        <v>745</v>
      </c>
      <c r="E32" s="104" t="s">
        <v>800</v>
      </c>
      <c r="F32" s="104" t="s">
        <v>174</v>
      </c>
      <c r="G32" s="107">
        <v>12698.26</v>
      </c>
    </row>
    <row r="33" spans="1:7" ht="38.25">
      <c r="A33" s="21">
        <f t="shared" si="0"/>
        <v>22</v>
      </c>
      <c r="B33" s="106" t="s">
        <v>270</v>
      </c>
      <c r="C33" s="104" t="s">
        <v>538</v>
      </c>
      <c r="D33" s="104" t="s">
        <v>745</v>
      </c>
      <c r="E33" s="104" t="s">
        <v>503</v>
      </c>
      <c r="F33" s="104" t="s">
        <v>174</v>
      </c>
      <c r="G33" s="107">
        <v>305.6</v>
      </c>
    </row>
    <row r="34" spans="1:7" ht="12.75">
      <c r="A34" s="21">
        <f t="shared" si="0"/>
        <v>23</v>
      </c>
      <c r="B34" s="106" t="s">
        <v>1024</v>
      </c>
      <c r="C34" s="104" t="s">
        <v>538</v>
      </c>
      <c r="D34" s="104" t="s">
        <v>745</v>
      </c>
      <c r="E34" s="104" t="s">
        <v>463</v>
      </c>
      <c r="F34" s="104" t="s">
        <v>174</v>
      </c>
      <c r="G34" s="107">
        <v>305.6</v>
      </c>
    </row>
    <row r="35" spans="1:7" ht="12.75">
      <c r="A35" s="21">
        <f t="shared" si="0"/>
        <v>24</v>
      </c>
      <c r="B35" s="106" t="s">
        <v>1022</v>
      </c>
      <c r="C35" s="104" t="s">
        <v>538</v>
      </c>
      <c r="D35" s="104" t="s">
        <v>745</v>
      </c>
      <c r="E35" s="104" t="s">
        <v>463</v>
      </c>
      <c r="F35" s="104" t="s">
        <v>461</v>
      </c>
      <c r="G35" s="107">
        <v>305.6</v>
      </c>
    </row>
    <row r="36" spans="1:7" ht="25.5">
      <c r="A36" s="21">
        <f t="shared" si="0"/>
        <v>25</v>
      </c>
      <c r="B36" s="106" t="s">
        <v>271</v>
      </c>
      <c r="C36" s="104" t="s">
        <v>538</v>
      </c>
      <c r="D36" s="104" t="s">
        <v>745</v>
      </c>
      <c r="E36" s="104" t="s">
        <v>523</v>
      </c>
      <c r="F36" s="104" t="s">
        <v>174</v>
      </c>
      <c r="G36" s="107">
        <v>3672.3</v>
      </c>
    </row>
    <row r="37" spans="1:7" ht="25.5">
      <c r="A37" s="21">
        <f t="shared" si="0"/>
        <v>26</v>
      </c>
      <c r="B37" s="106" t="s">
        <v>746</v>
      </c>
      <c r="C37" s="104" t="s">
        <v>538</v>
      </c>
      <c r="D37" s="104" t="s">
        <v>745</v>
      </c>
      <c r="E37" s="104" t="s">
        <v>747</v>
      </c>
      <c r="F37" s="104" t="s">
        <v>174</v>
      </c>
      <c r="G37" s="107">
        <v>3172.3</v>
      </c>
    </row>
    <row r="38" spans="1:7" ht="12.75">
      <c r="A38" s="21">
        <f t="shared" si="0"/>
        <v>27</v>
      </c>
      <c r="B38" s="106" t="s">
        <v>1022</v>
      </c>
      <c r="C38" s="104" t="s">
        <v>538</v>
      </c>
      <c r="D38" s="104" t="s">
        <v>745</v>
      </c>
      <c r="E38" s="104" t="s">
        <v>747</v>
      </c>
      <c r="F38" s="104" t="s">
        <v>461</v>
      </c>
      <c r="G38" s="107">
        <v>3172.3</v>
      </c>
    </row>
    <row r="39" spans="1:7" ht="25.5">
      <c r="A39" s="21">
        <f t="shared" si="0"/>
        <v>28</v>
      </c>
      <c r="B39" s="106" t="s">
        <v>748</v>
      </c>
      <c r="C39" s="104" t="s">
        <v>538</v>
      </c>
      <c r="D39" s="104" t="s">
        <v>745</v>
      </c>
      <c r="E39" s="104" t="s">
        <v>749</v>
      </c>
      <c r="F39" s="104" t="s">
        <v>174</v>
      </c>
      <c r="G39" s="107">
        <v>500</v>
      </c>
    </row>
    <row r="40" spans="1:7" ht="12.75">
      <c r="A40" s="21">
        <f t="shared" si="0"/>
        <v>29</v>
      </c>
      <c r="B40" s="106" t="s">
        <v>1022</v>
      </c>
      <c r="C40" s="104" t="s">
        <v>538</v>
      </c>
      <c r="D40" s="104" t="s">
        <v>745</v>
      </c>
      <c r="E40" s="104" t="s">
        <v>749</v>
      </c>
      <c r="F40" s="104" t="s">
        <v>461</v>
      </c>
      <c r="G40" s="107">
        <v>500</v>
      </c>
    </row>
    <row r="41" spans="1:7" ht="12.75">
      <c r="A41" s="21">
        <f t="shared" si="0"/>
        <v>30</v>
      </c>
      <c r="B41" s="106" t="s">
        <v>272</v>
      </c>
      <c r="C41" s="104" t="s">
        <v>538</v>
      </c>
      <c r="D41" s="104" t="s">
        <v>745</v>
      </c>
      <c r="E41" s="104" t="s">
        <v>750</v>
      </c>
      <c r="F41" s="104" t="s">
        <v>174</v>
      </c>
      <c r="G41" s="107">
        <v>7165.26</v>
      </c>
    </row>
    <row r="42" spans="1:7" ht="12.75">
      <c r="A42" s="21">
        <f t="shared" si="0"/>
        <v>31</v>
      </c>
      <c r="B42" s="106" t="s">
        <v>751</v>
      </c>
      <c r="C42" s="104" t="s">
        <v>538</v>
      </c>
      <c r="D42" s="104" t="s">
        <v>745</v>
      </c>
      <c r="E42" s="104" t="s">
        <v>752</v>
      </c>
      <c r="F42" s="104" t="s">
        <v>174</v>
      </c>
      <c r="G42" s="107">
        <v>7165.26</v>
      </c>
    </row>
    <row r="43" spans="1:7" ht="12.75">
      <c r="A43" s="21">
        <f t="shared" si="0"/>
        <v>32</v>
      </c>
      <c r="B43" s="106" t="s">
        <v>754</v>
      </c>
      <c r="C43" s="104" t="s">
        <v>538</v>
      </c>
      <c r="D43" s="104" t="s">
        <v>745</v>
      </c>
      <c r="E43" s="104" t="s">
        <v>752</v>
      </c>
      <c r="F43" s="104" t="s">
        <v>484</v>
      </c>
      <c r="G43" s="107">
        <v>7165.26</v>
      </c>
    </row>
    <row r="44" spans="1:7" ht="38.25">
      <c r="A44" s="21">
        <f t="shared" si="0"/>
        <v>33</v>
      </c>
      <c r="B44" s="106" t="s">
        <v>56</v>
      </c>
      <c r="C44" s="104" t="s">
        <v>538</v>
      </c>
      <c r="D44" s="104" t="s">
        <v>745</v>
      </c>
      <c r="E44" s="104" t="s">
        <v>44</v>
      </c>
      <c r="F44" s="104" t="s">
        <v>174</v>
      </c>
      <c r="G44" s="107">
        <v>285.1</v>
      </c>
    </row>
    <row r="45" spans="1:7" ht="51">
      <c r="A45" s="21">
        <f t="shared" si="0"/>
        <v>34</v>
      </c>
      <c r="B45" s="106" t="s">
        <v>564</v>
      </c>
      <c r="C45" s="104" t="s">
        <v>538</v>
      </c>
      <c r="D45" s="104" t="s">
        <v>745</v>
      </c>
      <c r="E45" s="104" t="s">
        <v>565</v>
      </c>
      <c r="F45" s="104" t="s">
        <v>174</v>
      </c>
      <c r="G45" s="107">
        <v>206</v>
      </c>
    </row>
    <row r="46" spans="1:7" ht="12.75">
      <c r="A46" s="21">
        <f t="shared" si="0"/>
        <v>35</v>
      </c>
      <c r="B46" s="106" t="s">
        <v>1022</v>
      </c>
      <c r="C46" s="104" t="s">
        <v>538</v>
      </c>
      <c r="D46" s="104" t="s">
        <v>745</v>
      </c>
      <c r="E46" s="104" t="s">
        <v>565</v>
      </c>
      <c r="F46" s="104" t="s">
        <v>461</v>
      </c>
      <c r="G46" s="107">
        <v>206</v>
      </c>
    </row>
    <row r="47" spans="1:7" ht="63.75">
      <c r="A47" s="21">
        <f t="shared" si="0"/>
        <v>36</v>
      </c>
      <c r="B47" s="106" t="s">
        <v>566</v>
      </c>
      <c r="C47" s="104" t="s">
        <v>538</v>
      </c>
      <c r="D47" s="104" t="s">
        <v>745</v>
      </c>
      <c r="E47" s="104" t="s">
        <v>567</v>
      </c>
      <c r="F47" s="104" t="s">
        <v>174</v>
      </c>
      <c r="G47" s="107">
        <v>0.1</v>
      </c>
    </row>
    <row r="48" spans="1:7" ht="12.75">
      <c r="A48" s="21">
        <f t="shared" si="0"/>
        <v>37</v>
      </c>
      <c r="B48" s="106" t="s">
        <v>1022</v>
      </c>
      <c r="C48" s="104" t="s">
        <v>538</v>
      </c>
      <c r="D48" s="104" t="s">
        <v>745</v>
      </c>
      <c r="E48" s="104" t="s">
        <v>567</v>
      </c>
      <c r="F48" s="104" t="s">
        <v>461</v>
      </c>
      <c r="G48" s="107">
        <v>0.1</v>
      </c>
    </row>
    <row r="49" spans="1:7" ht="25.5">
      <c r="A49" s="21">
        <f t="shared" si="0"/>
        <v>38</v>
      </c>
      <c r="B49" s="106" t="s">
        <v>568</v>
      </c>
      <c r="C49" s="104" t="s">
        <v>538</v>
      </c>
      <c r="D49" s="104" t="s">
        <v>745</v>
      </c>
      <c r="E49" s="104" t="s">
        <v>569</v>
      </c>
      <c r="F49" s="104" t="s">
        <v>174</v>
      </c>
      <c r="G49" s="107">
        <v>79</v>
      </c>
    </row>
    <row r="50" spans="1:7" ht="12.75">
      <c r="A50" s="21">
        <f t="shared" si="0"/>
        <v>39</v>
      </c>
      <c r="B50" s="106" t="s">
        <v>1022</v>
      </c>
      <c r="C50" s="104" t="s">
        <v>538</v>
      </c>
      <c r="D50" s="104" t="s">
        <v>745</v>
      </c>
      <c r="E50" s="104" t="s">
        <v>569</v>
      </c>
      <c r="F50" s="104" t="s">
        <v>461</v>
      </c>
      <c r="G50" s="107">
        <v>79</v>
      </c>
    </row>
    <row r="51" spans="1:7" ht="12.75">
      <c r="A51" s="21">
        <f t="shared" si="0"/>
        <v>40</v>
      </c>
      <c r="B51" s="106" t="s">
        <v>273</v>
      </c>
      <c r="C51" s="104" t="s">
        <v>538</v>
      </c>
      <c r="D51" s="104" t="s">
        <v>745</v>
      </c>
      <c r="E51" s="104" t="s">
        <v>171</v>
      </c>
      <c r="F51" s="104" t="s">
        <v>174</v>
      </c>
      <c r="G51" s="107">
        <v>1270</v>
      </c>
    </row>
    <row r="52" spans="1:7" ht="25.5">
      <c r="A52" s="21">
        <f t="shared" si="0"/>
        <v>41</v>
      </c>
      <c r="B52" s="106" t="s">
        <v>755</v>
      </c>
      <c r="C52" s="104" t="s">
        <v>538</v>
      </c>
      <c r="D52" s="104" t="s">
        <v>745</v>
      </c>
      <c r="E52" s="104" t="s">
        <v>756</v>
      </c>
      <c r="F52" s="104" t="s">
        <v>174</v>
      </c>
      <c r="G52" s="107">
        <v>1270</v>
      </c>
    </row>
    <row r="53" spans="1:7" ht="12.75">
      <c r="A53" s="21">
        <f t="shared" si="0"/>
        <v>42</v>
      </c>
      <c r="B53" s="106" t="s">
        <v>757</v>
      </c>
      <c r="C53" s="104" t="s">
        <v>538</v>
      </c>
      <c r="D53" s="104" t="s">
        <v>745</v>
      </c>
      <c r="E53" s="104" t="s">
        <v>756</v>
      </c>
      <c r="F53" s="104" t="s">
        <v>1028</v>
      </c>
      <c r="G53" s="107">
        <v>1270</v>
      </c>
    </row>
    <row r="54" spans="1:7" ht="25.5">
      <c r="A54" s="21">
        <f t="shared" si="0"/>
        <v>43</v>
      </c>
      <c r="B54" s="106" t="s">
        <v>716</v>
      </c>
      <c r="C54" s="104" t="s">
        <v>538</v>
      </c>
      <c r="D54" s="104" t="s">
        <v>469</v>
      </c>
      <c r="E54" s="104" t="s">
        <v>800</v>
      </c>
      <c r="F54" s="104" t="s">
        <v>174</v>
      </c>
      <c r="G54" s="107">
        <v>2262</v>
      </c>
    </row>
    <row r="55" spans="1:7" ht="12.75">
      <c r="A55" s="21">
        <f t="shared" si="0"/>
        <v>44</v>
      </c>
      <c r="B55" s="106" t="s">
        <v>246</v>
      </c>
      <c r="C55" s="104" t="s">
        <v>538</v>
      </c>
      <c r="D55" s="104" t="s">
        <v>470</v>
      </c>
      <c r="E55" s="104" t="s">
        <v>800</v>
      </c>
      <c r="F55" s="104" t="s">
        <v>174</v>
      </c>
      <c r="G55" s="107">
        <v>350</v>
      </c>
    </row>
    <row r="56" spans="1:7" ht="12.75">
      <c r="A56" s="21">
        <f t="shared" si="0"/>
        <v>45</v>
      </c>
      <c r="B56" s="106" t="s">
        <v>273</v>
      </c>
      <c r="C56" s="104" t="s">
        <v>538</v>
      </c>
      <c r="D56" s="104" t="s">
        <v>470</v>
      </c>
      <c r="E56" s="104" t="s">
        <v>171</v>
      </c>
      <c r="F56" s="104" t="s">
        <v>174</v>
      </c>
      <c r="G56" s="107">
        <v>350</v>
      </c>
    </row>
    <row r="57" spans="1:7" ht="38.25">
      <c r="A57" s="21">
        <f t="shared" si="0"/>
        <v>46</v>
      </c>
      <c r="B57" s="106" t="s">
        <v>375</v>
      </c>
      <c r="C57" s="104" t="s">
        <v>538</v>
      </c>
      <c r="D57" s="104" t="s">
        <v>470</v>
      </c>
      <c r="E57" s="104" t="s">
        <v>758</v>
      </c>
      <c r="F57" s="104" t="s">
        <v>174</v>
      </c>
      <c r="G57" s="107">
        <v>350</v>
      </c>
    </row>
    <row r="58" spans="1:7" ht="12.75">
      <c r="A58" s="21">
        <f t="shared" si="0"/>
        <v>47</v>
      </c>
      <c r="B58" s="106" t="s">
        <v>757</v>
      </c>
      <c r="C58" s="104" t="s">
        <v>538</v>
      </c>
      <c r="D58" s="104" t="s">
        <v>470</v>
      </c>
      <c r="E58" s="104" t="s">
        <v>758</v>
      </c>
      <c r="F58" s="104" t="s">
        <v>1028</v>
      </c>
      <c r="G58" s="107">
        <v>350</v>
      </c>
    </row>
    <row r="59" spans="1:7" ht="38.25">
      <c r="A59" s="21">
        <f t="shared" si="0"/>
        <v>48</v>
      </c>
      <c r="B59" s="106" t="s">
        <v>245</v>
      </c>
      <c r="C59" s="104" t="s">
        <v>538</v>
      </c>
      <c r="D59" s="104" t="s">
        <v>471</v>
      </c>
      <c r="E59" s="104" t="s">
        <v>800</v>
      </c>
      <c r="F59" s="104" t="s">
        <v>174</v>
      </c>
      <c r="G59" s="107">
        <v>1775</v>
      </c>
    </row>
    <row r="60" spans="1:7" ht="25.5">
      <c r="A60" s="21">
        <f t="shared" si="0"/>
        <v>49</v>
      </c>
      <c r="B60" s="106" t="s">
        <v>274</v>
      </c>
      <c r="C60" s="104" t="s">
        <v>538</v>
      </c>
      <c r="D60" s="104" t="s">
        <v>471</v>
      </c>
      <c r="E60" s="104" t="s">
        <v>525</v>
      </c>
      <c r="F60" s="104" t="s">
        <v>174</v>
      </c>
      <c r="G60" s="107">
        <v>1775</v>
      </c>
    </row>
    <row r="61" spans="1:7" ht="38.25">
      <c r="A61" s="21">
        <f t="shared" si="0"/>
        <v>50</v>
      </c>
      <c r="B61" s="106" t="s">
        <v>759</v>
      </c>
      <c r="C61" s="104" t="s">
        <v>538</v>
      </c>
      <c r="D61" s="104" t="s">
        <v>471</v>
      </c>
      <c r="E61" s="104" t="s">
        <v>472</v>
      </c>
      <c r="F61" s="104" t="s">
        <v>174</v>
      </c>
      <c r="G61" s="107">
        <v>1775</v>
      </c>
    </row>
    <row r="62" spans="1:7" ht="12.75">
      <c r="A62" s="21">
        <f t="shared" si="0"/>
        <v>51</v>
      </c>
      <c r="B62" s="106" t="s">
        <v>754</v>
      </c>
      <c r="C62" s="104" t="s">
        <v>538</v>
      </c>
      <c r="D62" s="104" t="s">
        <v>471</v>
      </c>
      <c r="E62" s="104" t="s">
        <v>472</v>
      </c>
      <c r="F62" s="104" t="s">
        <v>484</v>
      </c>
      <c r="G62" s="107">
        <v>1600</v>
      </c>
    </row>
    <row r="63" spans="1:7" ht="12.75">
      <c r="A63" s="21">
        <f t="shared" si="0"/>
        <v>52</v>
      </c>
      <c r="B63" s="106" t="s">
        <v>1022</v>
      </c>
      <c r="C63" s="104" t="s">
        <v>538</v>
      </c>
      <c r="D63" s="104" t="s">
        <v>471</v>
      </c>
      <c r="E63" s="104" t="s">
        <v>472</v>
      </c>
      <c r="F63" s="104" t="s">
        <v>461</v>
      </c>
      <c r="G63" s="107">
        <v>175</v>
      </c>
    </row>
    <row r="64" spans="1:7" ht="25.5">
      <c r="A64" s="21">
        <f t="shared" si="0"/>
        <v>53</v>
      </c>
      <c r="B64" s="106" t="s">
        <v>247</v>
      </c>
      <c r="C64" s="104" t="s">
        <v>538</v>
      </c>
      <c r="D64" s="104" t="s">
        <v>760</v>
      </c>
      <c r="E64" s="104" t="s">
        <v>800</v>
      </c>
      <c r="F64" s="104" t="s">
        <v>174</v>
      </c>
      <c r="G64" s="107">
        <v>137</v>
      </c>
    </row>
    <row r="65" spans="1:7" ht="12.75">
      <c r="A65" s="21">
        <f t="shared" si="0"/>
        <v>54</v>
      </c>
      <c r="B65" s="106" t="s">
        <v>273</v>
      </c>
      <c r="C65" s="104" t="s">
        <v>538</v>
      </c>
      <c r="D65" s="104" t="s">
        <v>760</v>
      </c>
      <c r="E65" s="104" t="s">
        <v>171</v>
      </c>
      <c r="F65" s="104" t="s">
        <v>174</v>
      </c>
      <c r="G65" s="107">
        <v>137</v>
      </c>
    </row>
    <row r="66" spans="1:7" ht="38.25">
      <c r="A66" s="21">
        <f t="shared" si="0"/>
        <v>55</v>
      </c>
      <c r="B66" s="106" t="s">
        <v>761</v>
      </c>
      <c r="C66" s="104" t="s">
        <v>538</v>
      </c>
      <c r="D66" s="104" t="s">
        <v>760</v>
      </c>
      <c r="E66" s="104" t="s">
        <v>762</v>
      </c>
      <c r="F66" s="104" t="s">
        <v>174</v>
      </c>
      <c r="G66" s="107">
        <v>137</v>
      </c>
    </row>
    <row r="67" spans="1:7" ht="12.75">
      <c r="A67" s="21">
        <f t="shared" si="0"/>
        <v>56</v>
      </c>
      <c r="B67" s="106" t="s">
        <v>757</v>
      </c>
      <c r="C67" s="104" t="s">
        <v>538</v>
      </c>
      <c r="D67" s="104" t="s">
        <v>760</v>
      </c>
      <c r="E67" s="104" t="s">
        <v>762</v>
      </c>
      <c r="F67" s="104" t="s">
        <v>1028</v>
      </c>
      <c r="G67" s="107">
        <v>137</v>
      </c>
    </row>
    <row r="68" spans="1:7" ht="12.75">
      <c r="A68" s="21">
        <f t="shared" si="0"/>
        <v>57</v>
      </c>
      <c r="B68" s="106" t="s">
        <v>717</v>
      </c>
      <c r="C68" s="104" t="s">
        <v>538</v>
      </c>
      <c r="D68" s="104" t="s">
        <v>473</v>
      </c>
      <c r="E68" s="104" t="s">
        <v>800</v>
      </c>
      <c r="F68" s="104" t="s">
        <v>174</v>
      </c>
      <c r="G68" s="107">
        <v>33653.4</v>
      </c>
    </row>
    <row r="69" spans="1:7" ht="12.75">
      <c r="A69" s="21">
        <f t="shared" si="0"/>
        <v>58</v>
      </c>
      <c r="B69" s="106" t="s">
        <v>250</v>
      </c>
      <c r="C69" s="104" t="s">
        <v>538</v>
      </c>
      <c r="D69" s="104" t="s">
        <v>474</v>
      </c>
      <c r="E69" s="104" t="s">
        <v>800</v>
      </c>
      <c r="F69" s="104" t="s">
        <v>174</v>
      </c>
      <c r="G69" s="107">
        <v>520</v>
      </c>
    </row>
    <row r="70" spans="1:7" ht="12.75">
      <c r="A70" s="21">
        <f t="shared" si="0"/>
        <v>59</v>
      </c>
      <c r="B70" s="106" t="s">
        <v>273</v>
      </c>
      <c r="C70" s="104" t="s">
        <v>538</v>
      </c>
      <c r="D70" s="104" t="s">
        <v>474</v>
      </c>
      <c r="E70" s="104" t="s">
        <v>171</v>
      </c>
      <c r="F70" s="104" t="s">
        <v>174</v>
      </c>
      <c r="G70" s="107">
        <v>520</v>
      </c>
    </row>
    <row r="71" spans="1:7" ht="63.75">
      <c r="A71" s="21">
        <f t="shared" si="0"/>
        <v>60</v>
      </c>
      <c r="B71" s="106" t="s">
        <v>763</v>
      </c>
      <c r="C71" s="104" t="s">
        <v>538</v>
      </c>
      <c r="D71" s="104" t="s">
        <v>474</v>
      </c>
      <c r="E71" s="104" t="s">
        <v>764</v>
      </c>
      <c r="F71" s="104" t="s">
        <v>174</v>
      </c>
      <c r="G71" s="107">
        <v>520</v>
      </c>
    </row>
    <row r="72" spans="1:7" ht="12.75">
      <c r="A72" s="21">
        <f t="shared" si="0"/>
        <v>61</v>
      </c>
      <c r="B72" s="106" t="s">
        <v>757</v>
      </c>
      <c r="C72" s="104" t="s">
        <v>538</v>
      </c>
      <c r="D72" s="104" t="s">
        <v>474</v>
      </c>
      <c r="E72" s="104" t="s">
        <v>764</v>
      </c>
      <c r="F72" s="104" t="s">
        <v>1028</v>
      </c>
      <c r="G72" s="107">
        <v>520</v>
      </c>
    </row>
    <row r="73" spans="1:7" ht="12.75">
      <c r="A73" s="21">
        <f t="shared" si="0"/>
        <v>62</v>
      </c>
      <c r="B73" s="106" t="s">
        <v>249</v>
      </c>
      <c r="C73" s="104" t="s">
        <v>538</v>
      </c>
      <c r="D73" s="104" t="s">
        <v>765</v>
      </c>
      <c r="E73" s="104" t="s">
        <v>800</v>
      </c>
      <c r="F73" s="104" t="s">
        <v>174</v>
      </c>
      <c r="G73" s="107">
        <v>233</v>
      </c>
    </row>
    <row r="74" spans="1:7" ht="12.75">
      <c r="A74" s="21">
        <f t="shared" si="0"/>
        <v>63</v>
      </c>
      <c r="B74" s="106" t="s">
        <v>275</v>
      </c>
      <c r="C74" s="104" t="s">
        <v>538</v>
      </c>
      <c r="D74" s="104" t="s">
        <v>765</v>
      </c>
      <c r="E74" s="104" t="s">
        <v>766</v>
      </c>
      <c r="F74" s="104" t="s">
        <v>174</v>
      </c>
      <c r="G74" s="107">
        <v>233</v>
      </c>
    </row>
    <row r="75" spans="1:7" ht="51">
      <c r="A75" s="21">
        <f t="shared" si="0"/>
        <v>64</v>
      </c>
      <c r="B75" s="106" t="s">
        <v>163</v>
      </c>
      <c r="C75" s="104" t="s">
        <v>538</v>
      </c>
      <c r="D75" s="104" t="s">
        <v>765</v>
      </c>
      <c r="E75" s="104" t="s">
        <v>164</v>
      </c>
      <c r="F75" s="104" t="s">
        <v>174</v>
      </c>
      <c r="G75" s="107">
        <v>233</v>
      </c>
    </row>
    <row r="76" spans="1:7" ht="12.75">
      <c r="A76" s="21">
        <f t="shared" si="0"/>
        <v>65</v>
      </c>
      <c r="B76" s="106" t="s">
        <v>1022</v>
      </c>
      <c r="C76" s="104" t="s">
        <v>538</v>
      </c>
      <c r="D76" s="104" t="s">
        <v>765</v>
      </c>
      <c r="E76" s="104" t="s">
        <v>164</v>
      </c>
      <c r="F76" s="104" t="s">
        <v>461</v>
      </c>
      <c r="G76" s="107">
        <v>233</v>
      </c>
    </row>
    <row r="77" spans="1:7" ht="12.75">
      <c r="A77" s="21">
        <f t="shared" si="0"/>
        <v>66</v>
      </c>
      <c r="B77" s="106" t="s">
        <v>251</v>
      </c>
      <c r="C77" s="104" t="s">
        <v>538</v>
      </c>
      <c r="D77" s="104" t="s">
        <v>543</v>
      </c>
      <c r="E77" s="104" t="s">
        <v>800</v>
      </c>
      <c r="F77" s="104" t="s">
        <v>174</v>
      </c>
      <c r="G77" s="107">
        <v>1302</v>
      </c>
    </row>
    <row r="78" spans="1:7" ht="12.75">
      <c r="A78" s="21">
        <f aca="true" t="shared" si="1" ref="A78:A141">1+A77</f>
        <v>67</v>
      </c>
      <c r="B78" s="106" t="s">
        <v>273</v>
      </c>
      <c r="C78" s="104" t="s">
        <v>538</v>
      </c>
      <c r="D78" s="104" t="s">
        <v>543</v>
      </c>
      <c r="E78" s="104" t="s">
        <v>171</v>
      </c>
      <c r="F78" s="104" t="s">
        <v>174</v>
      </c>
      <c r="G78" s="107">
        <v>1302</v>
      </c>
    </row>
    <row r="79" spans="1:7" ht="38.25">
      <c r="A79" s="21">
        <f t="shared" si="1"/>
        <v>68</v>
      </c>
      <c r="B79" s="106" t="s">
        <v>774</v>
      </c>
      <c r="C79" s="104" t="s">
        <v>538</v>
      </c>
      <c r="D79" s="104" t="s">
        <v>543</v>
      </c>
      <c r="E79" s="104" t="s">
        <v>775</v>
      </c>
      <c r="F79" s="104" t="s">
        <v>174</v>
      </c>
      <c r="G79" s="107">
        <v>1302</v>
      </c>
    </row>
    <row r="80" spans="1:7" ht="12.75">
      <c r="A80" s="21">
        <f t="shared" si="1"/>
        <v>69</v>
      </c>
      <c r="B80" s="106" t="s">
        <v>757</v>
      </c>
      <c r="C80" s="104" t="s">
        <v>538</v>
      </c>
      <c r="D80" s="104" t="s">
        <v>543</v>
      </c>
      <c r="E80" s="104" t="s">
        <v>775</v>
      </c>
      <c r="F80" s="104" t="s">
        <v>1028</v>
      </c>
      <c r="G80" s="107">
        <v>1302</v>
      </c>
    </row>
    <row r="81" spans="1:7" ht="12.75">
      <c r="A81" s="21">
        <f t="shared" si="1"/>
        <v>70</v>
      </c>
      <c r="B81" s="106" t="s">
        <v>252</v>
      </c>
      <c r="C81" s="104" t="s">
        <v>538</v>
      </c>
      <c r="D81" s="104" t="s">
        <v>544</v>
      </c>
      <c r="E81" s="104" t="s">
        <v>800</v>
      </c>
      <c r="F81" s="104" t="s">
        <v>174</v>
      </c>
      <c r="G81" s="107">
        <v>2438</v>
      </c>
    </row>
    <row r="82" spans="1:7" ht="12.75">
      <c r="A82" s="21">
        <f t="shared" si="1"/>
        <v>71</v>
      </c>
      <c r="B82" s="106" t="s">
        <v>273</v>
      </c>
      <c r="C82" s="104" t="s">
        <v>538</v>
      </c>
      <c r="D82" s="104" t="s">
        <v>544</v>
      </c>
      <c r="E82" s="104" t="s">
        <v>171</v>
      </c>
      <c r="F82" s="104" t="s">
        <v>174</v>
      </c>
      <c r="G82" s="107">
        <v>2438</v>
      </c>
    </row>
    <row r="83" spans="1:7" ht="38.25">
      <c r="A83" s="21">
        <f t="shared" si="1"/>
        <v>72</v>
      </c>
      <c r="B83" s="106" t="s">
        <v>774</v>
      </c>
      <c r="C83" s="104" t="s">
        <v>538</v>
      </c>
      <c r="D83" s="104" t="s">
        <v>544</v>
      </c>
      <c r="E83" s="104" t="s">
        <v>775</v>
      </c>
      <c r="F83" s="104" t="s">
        <v>174</v>
      </c>
      <c r="G83" s="107">
        <v>2438</v>
      </c>
    </row>
    <row r="84" spans="1:7" ht="12.75">
      <c r="A84" s="21">
        <f t="shared" si="1"/>
        <v>73</v>
      </c>
      <c r="B84" s="106" t="s">
        <v>757</v>
      </c>
      <c r="C84" s="104" t="s">
        <v>538</v>
      </c>
      <c r="D84" s="104" t="s">
        <v>544</v>
      </c>
      <c r="E84" s="104" t="s">
        <v>775</v>
      </c>
      <c r="F84" s="104" t="s">
        <v>1028</v>
      </c>
      <c r="G84" s="107">
        <v>2438</v>
      </c>
    </row>
    <row r="85" spans="1:7" ht="12.75">
      <c r="A85" s="21">
        <f t="shared" si="1"/>
        <v>74</v>
      </c>
      <c r="B85" s="106" t="s">
        <v>253</v>
      </c>
      <c r="C85" s="104" t="s">
        <v>538</v>
      </c>
      <c r="D85" s="104" t="s">
        <v>776</v>
      </c>
      <c r="E85" s="104" t="s">
        <v>800</v>
      </c>
      <c r="F85" s="104" t="s">
        <v>174</v>
      </c>
      <c r="G85" s="107">
        <v>1108.2</v>
      </c>
    </row>
    <row r="86" spans="1:7" ht="12.75">
      <c r="A86" s="21">
        <f t="shared" si="1"/>
        <v>75</v>
      </c>
      <c r="B86" s="106" t="s">
        <v>273</v>
      </c>
      <c r="C86" s="104" t="s">
        <v>538</v>
      </c>
      <c r="D86" s="104" t="s">
        <v>776</v>
      </c>
      <c r="E86" s="104" t="s">
        <v>171</v>
      </c>
      <c r="F86" s="104" t="s">
        <v>174</v>
      </c>
      <c r="G86" s="107">
        <v>790</v>
      </c>
    </row>
    <row r="87" spans="1:7" ht="38.25">
      <c r="A87" s="21">
        <f t="shared" si="1"/>
        <v>76</v>
      </c>
      <c r="B87" s="106" t="s">
        <v>315</v>
      </c>
      <c r="C87" s="104" t="s">
        <v>538</v>
      </c>
      <c r="D87" s="104" t="s">
        <v>776</v>
      </c>
      <c r="E87" s="104" t="s">
        <v>777</v>
      </c>
      <c r="F87" s="104" t="s">
        <v>174</v>
      </c>
      <c r="G87" s="107">
        <v>790</v>
      </c>
    </row>
    <row r="88" spans="1:7" ht="12.75">
      <c r="A88" s="21">
        <f t="shared" si="1"/>
        <v>77</v>
      </c>
      <c r="B88" s="106" t="s">
        <v>757</v>
      </c>
      <c r="C88" s="104" t="s">
        <v>538</v>
      </c>
      <c r="D88" s="104" t="s">
        <v>776</v>
      </c>
      <c r="E88" s="104" t="s">
        <v>777</v>
      </c>
      <c r="F88" s="104" t="s">
        <v>1028</v>
      </c>
      <c r="G88" s="107">
        <v>790</v>
      </c>
    </row>
    <row r="89" spans="1:7" ht="25.5">
      <c r="A89" s="21">
        <f t="shared" si="1"/>
        <v>78</v>
      </c>
      <c r="B89" s="106" t="s">
        <v>256</v>
      </c>
      <c r="C89" s="104" t="s">
        <v>538</v>
      </c>
      <c r="D89" s="104" t="s">
        <v>776</v>
      </c>
      <c r="E89" s="104" t="s">
        <v>778</v>
      </c>
      <c r="F89" s="104" t="s">
        <v>174</v>
      </c>
      <c r="G89" s="107">
        <v>318.2</v>
      </c>
    </row>
    <row r="90" spans="1:7" ht="12.75">
      <c r="A90" s="21">
        <f t="shared" si="1"/>
        <v>79</v>
      </c>
      <c r="B90" s="106" t="s">
        <v>757</v>
      </c>
      <c r="C90" s="104" t="s">
        <v>538</v>
      </c>
      <c r="D90" s="104" t="s">
        <v>776</v>
      </c>
      <c r="E90" s="104" t="s">
        <v>778</v>
      </c>
      <c r="F90" s="104" t="s">
        <v>1028</v>
      </c>
      <c r="G90" s="107">
        <v>318.2</v>
      </c>
    </row>
    <row r="91" spans="1:7" ht="12.75">
      <c r="A91" s="21">
        <f t="shared" si="1"/>
        <v>80</v>
      </c>
      <c r="B91" s="106" t="s">
        <v>248</v>
      </c>
      <c r="C91" s="104" t="s">
        <v>538</v>
      </c>
      <c r="D91" s="104" t="s">
        <v>475</v>
      </c>
      <c r="E91" s="104" t="s">
        <v>800</v>
      </c>
      <c r="F91" s="104" t="s">
        <v>174</v>
      </c>
      <c r="G91" s="107">
        <v>28052.2</v>
      </c>
    </row>
    <row r="92" spans="1:7" ht="25.5">
      <c r="A92" s="21">
        <f t="shared" si="1"/>
        <v>81</v>
      </c>
      <c r="B92" s="106" t="s">
        <v>271</v>
      </c>
      <c r="C92" s="104" t="s">
        <v>538</v>
      </c>
      <c r="D92" s="104" t="s">
        <v>475</v>
      </c>
      <c r="E92" s="104" t="s">
        <v>523</v>
      </c>
      <c r="F92" s="104" t="s">
        <v>174</v>
      </c>
      <c r="G92" s="107">
        <v>134</v>
      </c>
    </row>
    <row r="93" spans="1:7" ht="38.25">
      <c r="A93" s="21">
        <f t="shared" si="1"/>
        <v>82</v>
      </c>
      <c r="B93" s="106" t="s">
        <v>779</v>
      </c>
      <c r="C93" s="104" t="s">
        <v>538</v>
      </c>
      <c r="D93" s="104" t="s">
        <v>475</v>
      </c>
      <c r="E93" s="104" t="s">
        <v>780</v>
      </c>
      <c r="F93" s="104" t="s">
        <v>174</v>
      </c>
      <c r="G93" s="107">
        <v>134</v>
      </c>
    </row>
    <row r="94" spans="1:7" ht="12.75">
      <c r="A94" s="21">
        <f t="shared" si="1"/>
        <v>83</v>
      </c>
      <c r="B94" s="106" t="s">
        <v>1022</v>
      </c>
      <c r="C94" s="104" t="s">
        <v>538</v>
      </c>
      <c r="D94" s="104" t="s">
        <v>475</v>
      </c>
      <c r="E94" s="104" t="s">
        <v>780</v>
      </c>
      <c r="F94" s="104" t="s">
        <v>461</v>
      </c>
      <c r="G94" s="107">
        <v>134</v>
      </c>
    </row>
    <row r="95" spans="1:7" ht="12.75">
      <c r="A95" s="21">
        <f t="shared" si="1"/>
        <v>84</v>
      </c>
      <c r="B95" s="106" t="s">
        <v>273</v>
      </c>
      <c r="C95" s="104" t="s">
        <v>538</v>
      </c>
      <c r="D95" s="104" t="s">
        <v>475</v>
      </c>
      <c r="E95" s="104" t="s">
        <v>171</v>
      </c>
      <c r="F95" s="104" t="s">
        <v>174</v>
      </c>
      <c r="G95" s="107">
        <v>8721</v>
      </c>
    </row>
    <row r="96" spans="1:7" ht="51">
      <c r="A96" s="21">
        <f t="shared" si="1"/>
        <v>85</v>
      </c>
      <c r="B96" s="106" t="s">
        <v>57</v>
      </c>
      <c r="C96" s="104" t="s">
        <v>538</v>
      </c>
      <c r="D96" s="104" t="s">
        <v>475</v>
      </c>
      <c r="E96" s="104" t="s">
        <v>46</v>
      </c>
      <c r="F96" s="104" t="s">
        <v>174</v>
      </c>
      <c r="G96" s="107">
        <v>724</v>
      </c>
    </row>
    <row r="97" spans="1:7" ht="12.75">
      <c r="A97" s="21">
        <f t="shared" si="1"/>
        <v>86</v>
      </c>
      <c r="B97" s="106" t="s">
        <v>757</v>
      </c>
      <c r="C97" s="104" t="s">
        <v>538</v>
      </c>
      <c r="D97" s="104" t="s">
        <v>475</v>
      </c>
      <c r="E97" s="104" t="s">
        <v>46</v>
      </c>
      <c r="F97" s="104" t="s">
        <v>1028</v>
      </c>
      <c r="G97" s="107">
        <v>724</v>
      </c>
    </row>
    <row r="98" spans="1:7" ht="51">
      <c r="A98" s="21">
        <f t="shared" si="1"/>
        <v>87</v>
      </c>
      <c r="B98" s="106" t="s">
        <v>673</v>
      </c>
      <c r="C98" s="104" t="s">
        <v>538</v>
      </c>
      <c r="D98" s="104" t="s">
        <v>475</v>
      </c>
      <c r="E98" s="104" t="s">
        <v>48</v>
      </c>
      <c r="F98" s="104" t="s">
        <v>174</v>
      </c>
      <c r="G98" s="107">
        <v>4381</v>
      </c>
    </row>
    <row r="99" spans="1:7" ht="12.75">
      <c r="A99" s="21">
        <f t="shared" si="1"/>
        <v>88</v>
      </c>
      <c r="B99" s="106" t="s">
        <v>757</v>
      </c>
      <c r="C99" s="104" t="s">
        <v>538</v>
      </c>
      <c r="D99" s="104" t="s">
        <v>475</v>
      </c>
      <c r="E99" s="104" t="s">
        <v>48</v>
      </c>
      <c r="F99" s="104" t="s">
        <v>1028</v>
      </c>
      <c r="G99" s="107">
        <v>4381</v>
      </c>
    </row>
    <row r="100" spans="1:7" ht="51">
      <c r="A100" s="21">
        <f t="shared" si="1"/>
        <v>89</v>
      </c>
      <c r="B100" s="106" t="s">
        <v>374</v>
      </c>
      <c r="C100" s="104" t="s">
        <v>538</v>
      </c>
      <c r="D100" s="104" t="s">
        <v>475</v>
      </c>
      <c r="E100" s="104" t="s">
        <v>781</v>
      </c>
      <c r="F100" s="104" t="s">
        <v>174</v>
      </c>
      <c r="G100" s="107">
        <v>720</v>
      </c>
    </row>
    <row r="101" spans="1:7" ht="12.75">
      <c r="A101" s="21">
        <f t="shared" si="1"/>
        <v>90</v>
      </c>
      <c r="B101" s="106" t="s">
        <v>757</v>
      </c>
      <c r="C101" s="104" t="s">
        <v>538</v>
      </c>
      <c r="D101" s="104" t="s">
        <v>475</v>
      </c>
      <c r="E101" s="104" t="s">
        <v>781</v>
      </c>
      <c r="F101" s="104" t="s">
        <v>1028</v>
      </c>
      <c r="G101" s="107">
        <v>720</v>
      </c>
    </row>
    <row r="102" spans="1:7" ht="38.25">
      <c r="A102" s="21">
        <f t="shared" si="1"/>
        <v>91</v>
      </c>
      <c r="B102" s="106" t="s">
        <v>782</v>
      </c>
      <c r="C102" s="104" t="s">
        <v>538</v>
      </c>
      <c r="D102" s="104" t="s">
        <v>475</v>
      </c>
      <c r="E102" s="104" t="s">
        <v>783</v>
      </c>
      <c r="F102" s="104" t="s">
        <v>174</v>
      </c>
      <c r="G102" s="107">
        <v>2766</v>
      </c>
    </row>
    <row r="103" spans="1:7" ht="12.75">
      <c r="A103" s="21">
        <f t="shared" si="1"/>
        <v>92</v>
      </c>
      <c r="B103" s="106" t="s">
        <v>757</v>
      </c>
      <c r="C103" s="104" t="s">
        <v>538</v>
      </c>
      <c r="D103" s="104" t="s">
        <v>475</v>
      </c>
      <c r="E103" s="104" t="s">
        <v>783</v>
      </c>
      <c r="F103" s="104" t="s">
        <v>1028</v>
      </c>
      <c r="G103" s="107">
        <v>2766</v>
      </c>
    </row>
    <row r="104" spans="1:7" ht="38.25">
      <c r="A104" s="21">
        <f t="shared" si="1"/>
        <v>93</v>
      </c>
      <c r="B104" s="106" t="s">
        <v>316</v>
      </c>
      <c r="C104" s="104" t="s">
        <v>538</v>
      </c>
      <c r="D104" s="104" t="s">
        <v>475</v>
      </c>
      <c r="E104" s="104" t="s">
        <v>784</v>
      </c>
      <c r="F104" s="104" t="s">
        <v>174</v>
      </c>
      <c r="G104" s="107">
        <v>130</v>
      </c>
    </row>
    <row r="105" spans="1:7" ht="12.75">
      <c r="A105" s="21">
        <f t="shared" si="1"/>
        <v>94</v>
      </c>
      <c r="B105" s="106" t="s">
        <v>757</v>
      </c>
      <c r="C105" s="104" t="s">
        <v>538</v>
      </c>
      <c r="D105" s="104" t="s">
        <v>475</v>
      </c>
      <c r="E105" s="104" t="s">
        <v>784</v>
      </c>
      <c r="F105" s="104" t="s">
        <v>1028</v>
      </c>
      <c r="G105" s="107">
        <v>130</v>
      </c>
    </row>
    <row r="106" spans="1:7" ht="25.5">
      <c r="A106" s="21">
        <f t="shared" si="1"/>
        <v>95</v>
      </c>
      <c r="B106" s="106" t="s">
        <v>276</v>
      </c>
      <c r="C106" s="104" t="s">
        <v>538</v>
      </c>
      <c r="D106" s="104" t="s">
        <v>475</v>
      </c>
      <c r="E106" s="104" t="s">
        <v>988</v>
      </c>
      <c r="F106" s="104" t="s">
        <v>174</v>
      </c>
      <c r="G106" s="107">
        <v>311.3</v>
      </c>
    </row>
    <row r="107" spans="1:7" ht="51">
      <c r="A107" s="21">
        <f t="shared" si="1"/>
        <v>96</v>
      </c>
      <c r="B107" s="106" t="s">
        <v>785</v>
      </c>
      <c r="C107" s="104" t="s">
        <v>538</v>
      </c>
      <c r="D107" s="104" t="s">
        <v>475</v>
      </c>
      <c r="E107" s="104" t="s">
        <v>786</v>
      </c>
      <c r="F107" s="104" t="s">
        <v>174</v>
      </c>
      <c r="G107" s="107">
        <v>311.3</v>
      </c>
    </row>
    <row r="108" spans="1:7" ht="12.75">
      <c r="A108" s="21">
        <f t="shared" si="1"/>
        <v>97</v>
      </c>
      <c r="B108" s="106" t="s">
        <v>757</v>
      </c>
      <c r="C108" s="104" t="s">
        <v>538</v>
      </c>
      <c r="D108" s="104" t="s">
        <v>475</v>
      </c>
      <c r="E108" s="104" t="s">
        <v>786</v>
      </c>
      <c r="F108" s="104" t="s">
        <v>1028</v>
      </c>
      <c r="G108" s="107">
        <v>311.3</v>
      </c>
    </row>
    <row r="109" spans="1:7" ht="25.5">
      <c r="A109" s="21">
        <f t="shared" si="1"/>
        <v>98</v>
      </c>
      <c r="B109" s="106" t="s">
        <v>277</v>
      </c>
      <c r="C109" s="104" t="s">
        <v>538</v>
      </c>
      <c r="D109" s="104" t="s">
        <v>475</v>
      </c>
      <c r="E109" s="104" t="s">
        <v>990</v>
      </c>
      <c r="F109" s="104" t="s">
        <v>174</v>
      </c>
      <c r="G109" s="107">
        <v>18767.9</v>
      </c>
    </row>
    <row r="110" spans="1:7" ht="38.25">
      <c r="A110" s="21">
        <f t="shared" si="1"/>
        <v>99</v>
      </c>
      <c r="B110" s="106" t="s">
        <v>787</v>
      </c>
      <c r="C110" s="104" t="s">
        <v>538</v>
      </c>
      <c r="D110" s="104" t="s">
        <v>475</v>
      </c>
      <c r="E110" s="104" t="s">
        <v>788</v>
      </c>
      <c r="F110" s="104" t="s">
        <v>174</v>
      </c>
      <c r="G110" s="107">
        <v>18767.9</v>
      </c>
    </row>
    <row r="111" spans="1:7" ht="12.75">
      <c r="A111" s="21">
        <f t="shared" si="1"/>
        <v>100</v>
      </c>
      <c r="B111" s="106" t="s">
        <v>757</v>
      </c>
      <c r="C111" s="104" t="s">
        <v>538</v>
      </c>
      <c r="D111" s="104" t="s">
        <v>475</v>
      </c>
      <c r="E111" s="104" t="s">
        <v>788</v>
      </c>
      <c r="F111" s="104" t="s">
        <v>1028</v>
      </c>
      <c r="G111" s="107">
        <v>18767.9</v>
      </c>
    </row>
    <row r="112" spans="1:7" ht="38.25">
      <c r="A112" s="21">
        <f t="shared" si="1"/>
        <v>101</v>
      </c>
      <c r="B112" s="106" t="s">
        <v>278</v>
      </c>
      <c r="C112" s="104" t="s">
        <v>538</v>
      </c>
      <c r="D112" s="104" t="s">
        <v>475</v>
      </c>
      <c r="E112" s="104" t="s">
        <v>789</v>
      </c>
      <c r="F112" s="104" t="s">
        <v>174</v>
      </c>
      <c r="G112" s="107">
        <v>118</v>
      </c>
    </row>
    <row r="113" spans="1:7" ht="38.25">
      <c r="A113" s="21">
        <f t="shared" si="1"/>
        <v>102</v>
      </c>
      <c r="B113" s="106" t="s">
        <v>674</v>
      </c>
      <c r="C113" s="104" t="s">
        <v>538</v>
      </c>
      <c r="D113" s="104" t="s">
        <v>475</v>
      </c>
      <c r="E113" s="104" t="s">
        <v>991</v>
      </c>
      <c r="F113" s="104" t="s">
        <v>174</v>
      </c>
      <c r="G113" s="107">
        <v>118</v>
      </c>
    </row>
    <row r="114" spans="1:7" ht="12.75">
      <c r="A114" s="21">
        <f t="shared" si="1"/>
        <v>103</v>
      </c>
      <c r="B114" s="106" t="s">
        <v>757</v>
      </c>
      <c r="C114" s="104" t="s">
        <v>538</v>
      </c>
      <c r="D114" s="104" t="s">
        <v>475</v>
      </c>
      <c r="E114" s="104" t="s">
        <v>991</v>
      </c>
      <c r="F114" s="104" t="s">
        <v>1028</v>
      </c>
      <c r="G114" s="107">
        <v>118</v>
      </c>
    </row>
    <row r="115" spans="1:7" ht="12.75">
      <c r="A115" s="21">
        <f t="shared" si="1"/>
        <v>104</v>
      </c>
      <c r="B115" s="106" t="s">
        <v>718</v>
      </c>
      <c r="C115" s="104" t="s">
        <v>538</v>
      </c>
      <c r="D115" s="104" t="s">
        <v>476</v>
      </c>
      <c r="E115" s="104" t="s">
        <v>800</v>
      </c>
      <c r="F115" s="104" t="s">
        <v>174</v>
      </c>
      <c r="G115" s="107">
        <v>2096</v>
      </c>
    </row>
    <row r="116" spans="1:7" ht="12.75">
      <c r="A116" s="21">
        <f t="shared" si="1"/>
        <v>105</v>
      </c>
      <c r="B116" s="106" t="s">
        <v>257</v>
      </c>
      <c r="C116" s="104" t="s">
        <v>538</v>
      </c>
      <c r="D116" s="104" t="s">
        <v>477</v>
      </c>
      <c r="E116" s="104" t="s">
        <v>800</v>
      </c>
      <c r="F116" s="104" t="s">
        <v>174</v>
      </c>
      <c r="G116" s="107">
        <v>150</v>
      </c>
    </row>
    <row r="117" spans="1:7" ht="12.75">
      <c r="A117" s="21">
        <f t="shared" si="1"/>
        <v>106</v>
      </c>
      <c r="B117" s="106" t="s">
        <v>273</v>
      </c>
      <c r="C117" s="104" t="s">
        <v>538</v>
      </c>
      <c r="D117" s="104" t="s">
        <v>477</v>
      </c>
      <c r="E117" s="104" t="s">
        <v>171</v>
      </c>
      <c r="F117" s="104" t="s">
        <v>174</v>
      </c>
      <c r="G117" s="107">
        <v>150</v>
      </c>
    </row>
    <row r="118" spans="1:7" ht="51">
      <c r="A118" s="21">
        <f t="shared" si="1"/>
        <v>107</v>
      </c>
      <c r="B118" s="106" t="s">
        <v>285</v>
      </c>
      <c r="C118" s="104" t="s">
        <v>538</v>
      </c>
      <c r="D118" s="104" t="s">
        <v>477</v>
      </c>
      <c r="E118" s="104" t="s">
        <v>790</v>
      </c>
      <c r="F118" s="104" t="s">
        <v>174</v>
      </c>
      <c r="G118" s="107">
        <v>150</v>
      </c>
    </row>
    <row r="119" spans="1:7" ht="12.75">
      <c r="A119" s="21">
        <f t="shared" si="1"/>
        <v>108</v>
      </c>
      <c r="B119" s="106" t="s">
        <v>757</v>
      </c>
      <c r="C119" s="104" t="s">
        <v>538</v>
      </c>
      <c r="D119" s="104" t="s">
        <v>477</v>
      </c>
      <c r="E119" s="104" t="s">
        <v>790</v>
      </c>
      <c r="F119" s="104" t="s">
        <v>1028</v>
      </c>
      <c r="G119" s="107">
        <v>150</v>
      </c>
    </row>
    <row r="120" spans="1:7" ht="12.75">
      <c r="A120" s="21">
        <f t="shared" si="1"/>
        <v>109</v>
      </c>
      <c r="B120" s="106" t="s">
        <v>258</v>
      </c>
      <c r="C120" s="104" t="s">
        <v>538</v>
      </c>
      <c r="D120" s="104" t="s">
        <v>478</v>
      </c>
      <c r="E120" s="104" t="s">
        <v>800</v>
      </c>
      <c r="F120" s="104" t="s">
        <v>174</v>
      </c>
      <c r="G120" s="107">
        <v>1400</v>
      </c>
    </row>
    <row r="121" spans="1:7" ht="12.75">
      <c r="A121" s="21">
        <f t="shared" si="1"/>
        <v>110</v>
      </c>
      <c r="B121" s="106" t="s">
        <v>273</v>
      </c>
      <c r="C121" s="104" t="s">
        <v>538</v>
      </c>
      <c r="D121" s="104" t="s">
        <v>478</v>
      </c>
      <c r="E121" s="104" t="s">
        <v>171</v>
      </c>
      <c r="F121" s="104" t="s">
        <v>174</v>
      </c>
      <c r="G121" s="107">
        <v>1400</v>
      </c>
    </row>
    <row r="122" spans="1:7" ht="38.25">
      <c r="A122" s="21">
        <f t="shared" si="1"/>
        <v>111</v>
      </c>
      <c r="B122" s="106" t="s">
        <v>809</v>
      </c>
      <c r="C122" s="104" t="s">
        <v>538</v>
      </c>
      <c r="D122" s="104" t="s">
        <v>478</v>
      </c>
      <c r="E122" s="104" t="s">
        <v>810</v>
      </c>
      <c r="F122" s="104" t="s">
        <v>174</v>
      </c>
      <c r="G122" s="107">
        <v>1400</v>
      </c>
    </row>
    <row r="123" spans="1:7" ht="12.75">
      <c r="A123" s="21">
        <f t="shared" si="1"/>
        <v>112</v>
      </c>
      <c r="B123" s="106" t="s">
        <v>757</v>
      </c>
      <c r="C123" s="104" t="s">
        <v>538</v>
      </c>
      <c r="D123" s="104" t="s">
        <v>478</v>
      </c>
      <c r="E123" s="104" t="s">
        <v>810</v>
      </c>
      <c r="F123" s="104" t="s">
        <v>1028</v>
      </c>
      <c r="G123" s="107">
        <v>1400</v>
      </c>
    </row>
    <row r="124" spans="1:7" ht="12.75">
      <c r="A124" s="21">
        <f t="shared" si="1"/>
        <v>113</v>
      </c>
      <c r="B124" s="106" t="s">
        <v>259</v>
      </c>
      <c r="C124" s="104" t="s">
        <v>538</v>
      </c>
      <c r="D124" s="104" t="s">
        <v>811</v>
      </c>
      <c r="E124" s="104" t="s">
        <v>800</v>
      </c>
      <c r="F124" s="104" t="s">
        <v>174</v>
      </c>
      <c r="G124" s="107">
        <v>546</v>
      </c>
    </row>
    <row r="125" spans="1:7" ht="12.75">
      <c r="A125" s="21">
        <f t="shared" si="1"/>
        <v>114</v>
      </c>
      <c r="B125" s="106" t="s">
        <v>273</v>
      </c>
      <c r="C125" s="104" t="s">
        <v>538</v>
      </c>
      <c r="D125" s="104" t="s">
        <v>811</v>
      </c>
      <c r="E125" s="104" t="s">
        <v>171</v>
      </c>
      <c r="F125" s="104" t="s">
        <v>174</v>
      </c>
      <c r="G125" s="107">
        <v>546</v>
      </c>
    </row>
    <row r="126" spans="1:7" ht="51">
      <c r="A126" s="21">
        <f t="shared" si="1"/>
        <v>115</v>
      </c>
      <c r="B126" s="106" t="s">
        <v>992</v>
      </c>
      <c r="C126" s="104" t="s">
        <v>538</v>
      </c>
      <c r="D126" s="104" t="s">
        <v>811</v>
      </c>
      <c r="E126" s="104" t="s">
        <v>812</v>
      </c>
      <c r="F126" s="104" t="s">
        <v>174</v>
      </c>
      <c r="G126" s="107">
        <v>546</v>
      </c>
    </row>
    <row r="127" spans="1:7" ht="12.75">
      <c r="A127" s="21">
        <f t="shared" si="1"/>
        <v>116</v>
      </c>
      <c r="B127" s="106" t="s">
        <v>757</v>
      </c>
      <c r="C127" s="104" t="s">
        <v>538</v>
      </c>
      <c r="D127" s="104" t="s">
        <v>811</v>
      </c>
      <c r="E127" s="104" t="s">
        <v>812</v>
      </c>
      <c r="F127" s="104" t="s">
        <v>1028</v>
      </c>
      <c r="G127" s="107">
        <v>546</v>
      </c>
    </row>
    <row r="128" spans="1:7" ht="12.75">
      <c r="A128" s="21">
        <f t="shared" si="1"/>
        <v>117</v>
      </c>
      <c r="B128" s="106" t="s">
        <v>719</v>
      </c>
      <c r="C128" s="104" t="s">
        <v>538</v>
      </c>
      <c r="D128" s="104" t="s">
        <v>479</v>
      </c>
      <c r="E128" s="104" t="s">
        <v>800</v>
      </c>
      <c r="F128" s="104" t="s">
        <v>174</v>
      </c>
      <c r="G128" s="107">
        <v>1500</v>
      </c>
    </row>
    <row r="129" spans="1:7" ht="12.75">
      <c r="A129" s="21">
        <f t="shared" si="1"/>
        <v>118</v>
      </c>
      <c r="B129" s="106" t="s">
        <v>261</v>
      </c>
      <c r="C129" s="104" t="s">
        <v>538</v>
      </c>
      <c r="D129" s="104" t="s">
        <v>480</v>
      </c>
      <c r="E129" s="104" t="s">
        <v>800</v>
      </c>
      <c r="F129" s="104" t="s">
        <v>174</v>
      </c>
      <c r="G129" s="107">
        <v>1500</v>
      </c>
    </row>
    <row r="130" spans="1:7" ht="12.75">
      <c r="A130" s="21">
        <f t="shared" si="1"/>
        <v>119</v>
      </c>
      <c r="B130" s="106" t="s">
        <v>273</v>
      </c>
      <c r="C130" s="104" t="s">
        <v>538</v>
      </c>
      <c r="D130" s="104" t="s">
        <v>480</v>
      </c>
      <c r="E130" s="104" t="s">
        <v>171</v>
      </c>
      <c r="F130" s="104" t="s">
        <v>174</v>
      </c>
      <c r="G130" s="107">
        <v>1500</v>
      </c>
    </row>
    <row r="131" spans="1:7" ht="51">
      <c r="A131" s="21">
        <f t="shared" si="1"/>
        <v>120</v>
      </c>
      <c r="B131" s="106" t="s">
        <v>993</v>
      </c>
      <c r="C131" s="104" t="s">
        <v>538</v>
      </c>
      <c r="D131" s="104" t="s">
        <v>480</v>
      </c>
      <c r="E131" s="104" t="s">
        <v>813</v>
      </c>
      <c r="F131" s="104" t="s">
        <v>174</v>
      </c>
      <c r="G131" s="107">
        <v>1500</v>
      </c>
    </row>
    <row r="132" spans="1:7" ht="12.75">
      <c r="A132" s="21">
        <f t="shared" si="1"/>
        <v>121</v>
      </c>
      <c r="B132" s="106" t="s">
        <v>757</v>
      </c>
      <c r="C132" s="104" t="s">
        <v>538</v>
      </c>
      <c r="D132" s="104" t="s">
        <v>480</v>
      </c>
      <c r="E132" s="104" t="s">
        <v>813</v>
      </c>
      <c r="F132" s="104" t="s">
        <v>1028</v>
      </c>
      <c r="G132" s="107">
        <v>1500</v>
      </c>
    </row>
    <row r="133" spans="1:7" ht="12.75">
      <c r="A133" s="21">
        <f t="shared" si="1"/>
        <v>122</v>
      </c>
      <c r="B133" s="106" t="s">
        <v>721</v>
      </c>
      <c r="C133" s="104" t="s">
        <v>538</v>
      </c>
      <c r="D133" s="104" t="s">
        <v>495</v>
      </c>
      <c r="E133" s="104" t="s">
        <v>800</v>
      </c>
      <c r="F133" s="104" t="s">
        <v>174</v>
      </c>
      <c r="G133" s="107">
        <f>60608.14-127</f>
        <v>60481.14</v>
      </c>
    </row>
    <row r="134" spans="1:7" ht="12.75">
      <c r="A134" s="21">
        <f t="shared" si="1"/>
        <v>123</v>
      </c>
      <c r="B134" s="106" t="s">
        <v>573</v>
      </c>
      <c r="C134" s="104" t="s">
        <v>538</v>
      </c>
      <c r="D134" s="104" t="s">
        <v>496</v>
      </c>
      <c r="E134" s="104" t="s">
        <v>800</v>
      </c>
      <c r="F134" s="104" t="s">
        <v>174</v>
      </c>
      <c r="G134" s="107">
        <f>3006-127</f>
        <v>2879</v>
      </c>
    </row>
    <row r="135" spans="1:7" ht="25.5">
      <c r="A135" s="21">
        <f t="shared" si="1"/>
        <v>124</v>
      </c>
      <c r="B135" s="106" t="s">
        <v>279</v>
      </c>
      <c r="C135" s="104" t="s">
        <v>538</v>
      </c>
      <c r="D135" s="104" t="s">
        <v>496</v>
      </c>
      <c r="E135" s="104" t="s">
        <v>450</v>
      </c>
      <c r="F135" s="104" t="s">
        <v>174</v>
      </c>
      <c r="G135" s="107">
        <f>3006-127</f>
        <v>2879</v>
      </c>
    </row>
    <row r="136" spans="1:7" ht="25.5">
      <c r="A136" s="21">
        <f t="shared" si="1"/>
        <v>125</v>
      </c>
      <c r="B136" s="106" t="s">
        <v>814</v>
      </c>
      <c r="C136" s="104" t="s">
        <v>538</v>
      </c>
      <c r="D136" s="104" t="s">
        <v>496</v>
      </c>
      <c r="E136" s="104" t="s">
        <v>497</v>
      </c>
      <c r="F136" s="104" t="s">
        <v>174</v>
      </c>
      <c r="G136" s="107">
        <f>3006-127</f>
        <v>2879</v>
      </c>
    </row>
    <row r="137" spans="1:7" ht="12.75">
      <c r="A137" s="21">
        <f t="shared" si="1"/>
        <v>126</v>
      </c>
      <c r="B137" s="106" t="s">
        <v>815</v>
      </c>
      <c r="C137" s="104" t="s">
        <v>538</v>
      </c>
      <c r="D137" s="104" t="s">
        <v>496</v>
      </c>
      <c r="E137" s="104" t="s">
        <v>497</v>
      </c>
      <c r="F137" s="104" t="s">
        <v>498</v>
      </c>
      <c r="G137" s="107">
        <f>3006-127</f>
        <v>2879</v>
      </c>
    </row>
    <row r="138" spans="1:7" ht="12.75">
      <c r="A138" s="21">
        <f t="shared" si="1"/>
        <v>127</v>
      </c>
      <c r="B138" s="106" t="s">
        <v>574</v>
      </c>
      <c r="C138" s="104" t="s">
        <v>538</v>
      </c>
      <c r="D138" s="104" t="s">
        <v>499</v>
      </c>
      <c r="E138" s="104" t="s">
        <v>800</v>
      </c>
      <c r="F138" s="104" t="s">
        <v>174</v>
      </c>
      <c r="G138" s="107">
        <v>53593.14</v>
      </c>
    </row>
    <row r="139" spans="1:7" ht="12.75">
      <c r="A139" s="21">
        <f t="shared" si="1"/>
        <v>128</v>
      </c>
      <c r="B139" s="106" t="s">
        <v>280</v>
      </c>
      <c r="C139" s="104" t="s">
        <v>538</v>
      </c>
      <c r="D139" s="104" t="s">
        <v>499</v>
      </c>
      <c r="E139" s="104" t="s">
        <v>527</v>
      </c>
      <c r="F139" s="104" t="s">
        <v>174</v>
      </c>
      <c r="G139" s="107">
        <v>7334</v>
      </c>
    </row>
    <row r="140" spans="1:7" ht="25.5">
      <c r="A140" s="21">
        <f t="shared" si="1"/>
        <v>129</v>
      </c>
      <c r="B140" s="106" t="s">
        <v>816</v>
      </c>
      <c r="C140" s="104" t="s">
        <v>538</v>
      </c>
      <c r="D140" s="104" t="s">
        <v>499</v>
      </c>
      <c r="E140" s="104" t="s">
        <v>733</v>
      </c>
      <c r="F140" s="104" t="s">
        <v>174</v>
      </c>
      <c r="G140" s="107">
        <v>7334</v>
      </c>
    </row>
    <row r="141" spans="1:7" ht="12.75">
      <c r="A141" s="21">
        <f t="shared" si="1"/>
        <v>130</v>
      </c>
      <c r="B141" s="106" t="s">
        <v>815</v>
      </c>
      <c r="C141" s="104" t="s">
        <v>538</v>
      </c>
      <c r="D141" s="104" t="s">
        <v>499</v>
      </c>
      <c r="E141" s="104" t="s">
        <v>733</v>
      </c>
      <c r="F141" s="104" t="s">
        <v>498</v>
      </c>
      <c r="G141" s="107">
        <v>7334</v>
      </c>
    </row>
    <row r="142" spans="1:7" ht="38.25">
      <c r="A142" s="21">
        <f aca="true" t="shared" si="2" ref="A142:A210">1+A141</f>
        <v>131</v>
      </c>
      <c r="B142" s="106" t="s">
        <v>56</v>
      </c>
      <c r="C142" s="104" t="s">
        <v>538</v>
      </c>
      <c r="D142" s="104" t="s">
        <v>499</v>
      </c>
      <c r="E142" s="104" t="s">
        <v>44</v>
      </c>
      <c r="F142" s="104" t="s">
        <v>174</v>
      </c>
      <c r="G142" s="107">
        <v>41466</v>
      </c>
    </row>
    <row r="143" spans="1:7" ht="38.25">
      <c r="A143" s="21">
        <f t="shared" si="2"/>
        <v>132</v>
      </c>
      <c r="B143" s="106" t="s">
        <v>994</v>
      </c>
      <c r="C143" s="104" t="s">
        <v>538</v>
      </c>
      <c r="D143" s="104" t="s">
        <v>499</v>
      </c>
      <c r="E143" s="104" t="s">
        <v>995</v>
      </c>
      <c r="F143" s="104" t="s">
        <v>174</v>
      </c>
      <c r="G143" s="107">
        <v>8687</v>
      </c>
    </row>
    <row r="144" spans="1:7" ht="12.75">
      <c r="A144" s="21">
        <f t="shared" si="2"/>
        <v>133</v>
      </c>
      <c r="B144" s="106" t="s">
        <v>817</v>
      </c>
      <c r="C144" s="104" t="s">
        <v>538</v>
      </c>
      <c r="D144" s="104" t="s">
        <v>499</v>
      </c>
      <c r="E144" s="104" t="s">
        <v>995</v>
      </c>
      <c r="F144" s="104" t="s">
        <v>457</v>
      </c>
      <c r="G144" s="107">
        <v>8687</v>
      </c>
    </row>
    <row r="145" spans="1:7" ht="51">
      <c r="A145" s="21">
        <f t="shared" si="2"/>
        <v>134</v>
      </c>
      <c r="B145" s="106" t="s">
        <v>996</v>
      </c>
      <c r="C145" s="104" t="s">
        <v>538</v>
      </c>
      <c r="D145" s="104" t="s">
        <v>499</v>
      </c>
      <c r="E145" s="104" t="s">
        <v>997</v>
      </c>
      <c r="F145" s="104" t="s">
        <v>174</v>
      </c>
      <c r="G145" s="107">
        <v>32779</v>
      </c>
    </row>
    <row r="146" spans="1:7" ht="12.75">
      <c r="A146" s="21">
        <f t="shared" si="2"/>
        <v>135</v>
      </c>
      <c r="B146" s="106" t="s">
        <v>817</v>
      </c>
      <c r="C146" s="104" t="s">
        <v>538</v>
      </c>
      <c r="D146" s="104" t="s">
        <v>499</v>
      </c>
      <c r="E146" s="104" t="s">
        <v>997</v>
      </c>
      <c r="F146" s="104" t="s">
        <v>457</v>
      </c>
      <c r="G146" s="107">
        <v>32779</v>
      </c>
    </row>
    <row r="147" spans="1:7" ht="12.75">
      <c r="A147" s="21">
        <f t="shared" si="2"/>
        <v>136</v>
      </c>
      <c r="B147" s="106" t="s">
        <v>273</v>
      </c>
      <c r="C147" s="104" t="s">
        <v>538</v>
      </c>
      <c r="D147" s="104" t="s">
        <v>499</v>
      </c>
      <c r="E147" s="104" t="s">
        <v>171</v>
      </c>
      <c r="F147" s="104" t="s">
        <v>174</v>
      </c>
      <c r="G147" s="107">
        <v>2071.04</v>
      </c>
    </row>
    <row r="148" spans="1:7" ht="51">
      <c r="A148" s="21">
        <f t="shared" si="2"/>
        <v>137</v>
      </c>
      <c r="B148" s="106" t="s">
        <v>285</v>
      </c>
      <c r="C148" s="104" t="s">
        <v>538</v>
      </c>
      <c r="D148" s="104" t="s">
        <v>499</v>
      </c>
      <c r="E148" s="104" t="s">
        <v>790</v>
      </c>
      <c r="F148" s="104" t="s">
        <v>174</v>
      </c>
      <c r="G148" s="107">
        <v>250</v>
      </c>
    </row>
    <row r="149" spans="1:7" ht="12.75">
      <c r="A149" s="21">
        <f t="shared" si="2"/>
        <v>138</v>
      </c>
      <c r="B149" s="106" t="s">
        <v>757</v>
      </c>
      <c r="C149" s="104" t="s">
        <v>538</v>
      </c>
      <c r="D149" s="104" t="s">
        <v>499</v>
      </c>
      <c r="E149" s="104" t="s">
        <v>790</v>
      </c>
      <c r="F149" s="104" t="s">
        <v>1028</v>
      </c>
      <c r="G149" s="107">
        <v>250</v>
      </c>
    </row>
    <row r="150" spans="1:7" ht="38.25">
      <c r="A150" s="21">
        <f t="shared" si="2"/>
        <v>139</v>
      </c>
      <c r="B150" s="106" t="s">
        <v>344</v>
      </c>
      <c r="C150" s="104" t="s">
        <v>538</v>
      </c>
      <c r="D150" s="104" t="s">
        <v>499</v>
      </c>
      <c r="E150" s="104" t="s">
        <v>818</v>
      </c>
      <c r="F150" s="104" t="s">
        <v>174</v>
      </c>
      <c r="G150" s="107">
        <v>1188.04</v>
      </c>
    </row>
    <row r="151" spans="1:7" ht="12.75">
      <c r="A151" s="21">
        <f t="shared" si="2"/>
        <v>140</v>
      </c>
      <c r="B151" s="106" t="s">
        <v>757</v>
      </c>
      <c r="C151" s="104" t="s">
        <v>538</v>
      </c>
      <c r="D151" s="104" t="s">
        <v>499</v>
      </c>
      <c r="E151" s="104" t="s">
        <v>818</v>
      </c>
      <c r="F151" s="104" t="s">
        <v>1028</v>
      </c>
      <c r="G151" s="107">
        <v>1188.04</v>
      </c>
    </row>
    <row r="152" spans="1:7" ht="38.25">
      <c r="A152" s="21">
        <f t="shared" si="2"/>
        <v>141</v>
      </c>
      <c r="B152" s="106" t="s">
        <v>819</v>
      </c>
      <c r="C152" s="104" t="s">
        <v>538</v>
      </c>
      <c r="D152" s="104" t="s">
        <v>499</v>
      </c>
      <c r="E152" s="104" t="s">
        <v>820</v>
      </c>
      <c r="F152" s="104" t="s">
        <v>174</v>
      </c>
      <c r="G152" s="107">
        <v>633</v>
      </c>
    </row>
    <row r="153" spans="1:7" ht="12.75">
      <c r="A153" s="21">
        <f t="shared" si="2"/>
        <v>142</v>
      </c>
      <c r="B153" s="106" t="s">
        <v>757</v>
      </c>
      <c r="C153" s="104" t="s">
        <v>538</v>
      </c>
      <c r="D153" s="104" t="s">
        <v>499</v>
      </c>
      <c r="E153" s="104" t="s">
        <v>820</v>
      </c>
      <c r="F153" s="104" t="s">
        <v>1028</v>
      </c>
      <c r="G153" s="107">
        <v>633</v>
      </c>
    </row>
    <row r="154" spans="1:7" ht="25.5">
      <c r="A154" s="21">
        <f t="shared" si="2"/>
        <v>143</v>
      </c>
      <c r="B154" s="106" t="s">
        <v>277</v>
      </c>
      <c r="C154" s="104" t="s">
        <v>538</v>
      </c>
      <c r="D154" s="104" t="s">
        <v>499</v>
      </c>
      <c r="E154" s="104" t="s">
        <v>990</v>
      </c>
      <c r="F154" s="104" t="s">
        <v>174</v>
      </c>
      <c r="G154" s="107">
        <v>537.3</v>
      </c>
    </row>
    <row r="155" spans="1:7" ht="12.75">
      <c r="A155" s="21">
        <f t="shared" si="2"/>
        <v>144</v>
      </c>
      <c r="B155" s="106" t="s">
        <v>821</v>
      </c>
      <c r="C155" s="104" t="s">
        <v>538</v>
      </c>
      <c r="D155" s="104" t="s">
        <v>499</v>
      </c>
      <c r="E155" s="104" t="s">
        <v>822</v>
      </c>
      <c r="F155" s="104" t="s">
        <v>174</v>
      </c>
      <c r="G155" s="107">
        <v>537.3</v>
      </c>
    </row>
    <row r="156" spans="1:7" ht="12.75">
      <c r="A156" s="21">
        <f t="shared" si="2"/>
        <v>145</v>
      </c>
      <c r="B156" s="106" t="s">
        <v>815</v>
      </c>
      <c r="C156" s="104" t="s">
        <v>538</v>
      </c>
      <c r="D156" s="104" t="s">
        <v>499</v>
      </c>
      <c r="E156" s="104" t="s">
        <v>822</v>
      </c>
      <c r="F156" s="104" t="s">
        <v>498</v>
      </c>
      <c r="G156" s="107">
        <v>537.3</v>
      </c>
    </row>
    <row r="157" spans="1:7" ht="38.25">
      <c r="A157" s="21">
        <f t="shared" si="2"/>
        <v>146</v>
      </c>
      <c r="B157" s="106" t="s">
        <v>281</v>
      </c>
      <c r="C157" s="104" t="s">
        <v>538</v>
      </c>
      <c r="D157" s="104" t="s">
        <v>499</v>
      </c>
      <c r="E157" s="104" t="s">
        <v>333</v>
      </c>
      <c r="F157" s="104" t="s">
        <v>174</v>
      </c>
      <c r="G157" s="107">
        <v>2184.8</v>
      </c>
    </row>
    <row r="158" spans="1:7" ht="38.25">
      <c r="A158" s="21">
        <f t="shared" si="2"/>
        <v>147</v>
      </c>
      <c r="B158" s="106" t="s">
        <v>823</v>
      </c>
      <c r="C158" s="104" t="s">
        <v>538</v>
      </c>
      <c r="D158" s="104" t="s">
        <v>499</v>
      </c>
      <c r="E158" s="104" t="s">
        <v>824</v>
      </c>
      <c r="F158" s="104" t="s">
        <v>174</v>
      </c>
      <c r="G158" s="107">
        <v>797.6</v>
      </c>
    </row>
    <row r="159" spans="1:7" ht="12.75">
      <c r="A159" s="21">
        <f t="shared" si="2"/>
        <v>148</v>
      </c>
      <c r="B159" s="106" t="s">
        <v>815</v>
      </c>
      <c r="C159" s="104" t="s">
        <v>538</v>
      </c>
      <c r="D159" s="104" t="s">
        <v>499</v>
      </c>
      <c r="E159" s="104" t="s">
        <v>824</v>
      </c>
      <c r="F159" s="104" t="s">
        <v>498</v>
      </c>
      <c r="G159" s="107">
        <v>797.6</v>
      </c>
    </row>
    <row r="160" spans="1:7" ht="25.5">
      <c r="A160" s="21">
        <f t="shared" si="2"/>
        <v>149</v>
      </c>
      <c r="B160" s="106" t="s">
        <v>825</v>
      </c>
      <c r="C160" s="104" t="s">
        <v>538</v>
      </c>
      <c r="D160" s="104" t="s">
        <v>499</v>
      </c>
      <c r="E160" s="104" t="s">
        <v>826</v>
      </c>
      <c r="F160" s="104" t="s">
        <v>174</v>
      </c>
      <c r="G160" s="107">
        <v>1387.2</v>
      </c>
    </row>
    <row r="161" spans="1:7" ht="12.75">
      <c r="A161" s="21">
        <f t="shared" si="2"/>
        <v>150</v>
      </c>
      <c r="B161" s="106" t="s">
        <v>815</v>
      </c>
      <c r="C161" s="104" t="s">
        <v>538</v>
      </c>
      <c r="D161" s="104" t="s">
        <v>499</v>
      </c>
      <c r="E161" s="104" t="s">
        <v>826</v>
      </c>
      <c r="F161" s="104" t="s">
        <v>498</v>
      </c>
      <c r="G161" s="107">
        <v>1387.2</v>
      </c>
    </row>
    <row r="162" spans="1:7" ht="12.75">
      <c r="A162" s="21">
        <f t="shared" si="2"/>
        <v>151</v>
      </c>
      <c r="B162" s="106" t="s">
        <v>577</v>
      </c>
      <c r="C162" s="104" t="s">
        <v>538</v>
      </c>
      <c r="D162" s="104" t="s">
        <v>827</v>
      </c>
      <c r="E162" s="104" t="s">
        <v>800</v>
      </c>
      <c r="F162" s="104" t="s">
        <v>174</v>
      </c>
      <c r="G162" s="107">
        <v>4009</v>
      </c>
    </row>
    <row r="163" spans="1:7" ht="38.25">
      <c r="A163" s="21">
        <f t="shared" si="2"/>
        <v>152</v>
      </c>
      <c r="B163" s="106" t="s">
        <v>56</v>
      </c>
      <c r="C163" s="104" t="s">
        <v>538</v>
      </c>
      <c r="D163" s="104" t="s">
        <v>827</v>
      </c>
      <c r="E163" s="104" t="s">
        <v>44</v>
      </c>
      <c r="F163" s="104" t="s">
        <v>174</v>
      </c>
      <c r="G163" s="107">
        <v>4009</v>
      </c>
    </row>
    <row r="164" spans="1:7" ht="38.25">
      <c r="A164" s="21">
        <f t="shared" si="2"/>
        <v>153</v>
      </c>
      <c r="B164" s="106" t="s">
        <v>994</v>
      </c>
      <c r="C164" s="104" t="s">
        <v>538</v>
      </c>
      <c r="D164" s="104" t="s">
        <v>827</v>
      </c>
      <c r="E164" s="104" t="s">
        <v>995</v>
      </c>
      <c r="F164" s="104" t="s">
        <v>174</v>
      </c>
      <c r="G164" s="107">
        <v>475</v>
      </c>
    </row>
    <row r="165" spans="1:7" ht="12.75">
      <c r="A165" s="21">
        <f t="shared" si="2"/>
        <v>154</v>
      </c>
      <c r="B165" s="106" t="s">
        <v>1022</v>
      </c>
      <c r="C165" s="104" t="s">
        <v>538</v>
      </c>
      <c r="D165" s="104" t="s">
        <v>827</v>
      </c>
      <c r="E165" s="104" t="s">
        <v>995</v>
      </c>
      <c r="F165" s="104" t="s">
        <v>461</v>
      </c>
      <c r="G165" s="107">
        <v>475</v>
      </c>
    </row>
    <row r="166" spans="1:7" ht="51">
      <c r="A166" s="21">
        <f t="shared" si="2"/>
        <v>155</v>
      </c>
      <c r="B166" s="106" t="s">
        <v>996</v>
      </c>
      <c r="C166" s="104" t="s">
        <v>538</v>
      </c>
      <c r="D166" s="104" t="s">
        <v>827</v>
      </c>
      <c r="E166" s="104" t="s">
        <v>997</v>
      </c>
      <c r="F166" s="104" t="s">
        <v>174</v>
      </c>
      <c r="G166" s="107">
        <v>3534</v>
      </c>
    </row>
    <row r="167" spans="1:7" ht="12.75">
      <c r="A167" s="21">
        <f t="shared" si="2"/>
        <v>156</v>
      </c>
      <c r="B167" s="106" t="s">
        <v>1022</v>
      </c>
      <c r="C167" s="104" t="s">
        <v>538</v>
      </c>
      <c r="D167" s="104" t="s">
        <v>827</v>
      </c>
      <c r="E167" s="104" t="s">
        <v>997</v>
      </c>
      <c r="F167" s="104" t="s">
        <v>461</v>
      </c>
      <c r="G167" s="107">
        <v>3534</v>
      </c>
    </row>
    <row r="168" spans="1:7" ht="38.25">
      <c r="A168" s="21">
        <f t="shared" si="2"/>
        <v>157</v>
      </c>
      <c r="B168" s="106" t="s">
        <v>828</v>
      </c>
      <c r="C168" s="104" t="s">
        <v>538</v>
      </c>
      <c r="D168" s="104" t="s">
        <v>829</v>
      </c>
      <c r="E168" s="104" t="s">
        <v>800</v>
      </c>
      <c r="F168" s="104" t="s">
        <v>174</v>
      </c>
      <c r="G168" s="107">
        <f>138034.108+5100</f>
        <v>143134.108</v>
      </c>
    </row>
    <row r="169" spans="1:7" ht="25.5">
      <c r="A169" s="21">
        <f t="shared" si="2"/>
        <v>158</v>
      </c>
      <c r="B169" s="106" t="s">
        <v>128</v>
      </c>
      <c r="C169" s="104" t="s">
        <v>538</v>
      </c>
      <c r="D169" s="104" t="s">
        <v>1031</v>
      </c>
      <c r="E169" s="104" t="s">
        <v>800</v>
      </c>
      <c r="F169" s="104" t="s">
        <v>174</v>
      </c>
      <c r="G169" s="107">
        <v>32200</v>
      </c>
    </row>
    <row r="170" spans="1:7" ht="12.75">
      <c r="A170" s="21">
        <f t="shared" si="2"/>
        <v>159</v>
      </c>
      <c r="B170" s="106" t="s">
        <v>1034</v>
      </c>
      <c r="C170" s="104" t="s">
        <v>538</v>
      </c>
      <c r="D170" s="104" t="s">
        <v>1031</v>
      </c>
      <c r="E170" s="104" t="s">
        <v>1033</v>
      </c>
      <c r="F170" s="104" t="s">
        <v>174</v>
      </c>
      <c r="G170" s="107">
        <v>2745</v>
      </c>
    </row>
    <row r="171" spans="1:7" ht="12.75">
      <c r="A171" s="21">
        <f t="shared" si="2"/>
        <v>160</v>
      </c>
      <c r="B171" s="106" t="s">
        <v>675</v>
      </c>
      <c r="C171" s="104" t="s">
        <v>538</v>
      </c>
      <c r="D171" s="104" t="s">
        <v>1031</v>
      </c>
      <c r="E171" s="104" t="s">
        <v>1035</v>
      </c>
      <c r="F171" s="104" t="s">
        <v>174</v>
      </c>
      <c r="G171" s="107">
        <v>2745</v>
      </c>
    </row>
    <row r="172" spans="1:7" ht="12.75">
      <c r="A172" s="21">
        <f t="shared" si="2"/>
        <v>161</v>
      </c>
      <c r="B172" s="106" t="s">
        <v>345</v>
      </c>
      <c r="C172" s="104" t="s">
        <v>538</v>
      </c>
      <c r="D172" s="104" t="s">
        <v>1031</v>
      </c>
      <c r="E172" s="104" t="s">
        <v>1035</v>
      </c>
      <c r="F172" s="104" t="s">
        <v>1037</v>
      </c>
      <c r="G172" s="107">
        <v>2745</v>
      </c>
    </row>
    <row r="173" spans="1:7" ht="38.25">
      <c r="A173" s="21">
        <f t="shared" si="2"/>
        <v>162</v>
      </c>
      <c r="B173" s="106" t="s">
        <v>56</v>
      </c>
      <c r="C173" s="104" t="s">
        <v>538</v>
      </c>
      <c r="D173" s="104" t="s">
        <v>1031</v>
      </c>
      <c r="E173" s="104" t="s">
        <v>44</v>
      </c>
      <c r="F173" s="104" t="s">
        <v>174</v>
      </c>
      <c r="G173" s="107">
        <v>29455</v>
      </c>
    </row>
    <row r="174" spans="1:7" ht="38.25">
      <c r="A174" s="21">
        <f t="shared" si="2"/>
        <v>163</v>
      </c>
      <c r="B174" s="106" t="s">
        <v>346</v>
      </c>
      <c r="C174" s="104" t="s">
        <v>538</v>
      </c>
      <c r="D174" s="104" t="s">
        <v>1031</v>
      </c>
      <c r="E174" s="104" t="s">
        <v>334</v>
      </c>
      <c r="F174" s="104" t="s">
        <v>174</v>
      </c>
      <c r="G174" s="107">
        <v>29455</v>
      </c>
    </row>
    <row r="175" spans="1:7" ht="12.75">
      <c r="A175" s="21">
        <f t="shared" si="2"/>
        <v>164</v>
      </c>
      <c r="B175" s="106" t="s">
        <v>143</v>
      </c>
      <c r="C175" s="104" t="s">
        <v>538</v>
      </c>
      <c r="D175" s="104" t="s">
        <v>1031</v>
      </c>
      <c r="E175" s="104" t="s">
        <v>334</v>
      </c>
      <c r="F175" s="104" t="s">
        <v>144</v>
      </c>
      <c r="G175" s="107">
        <v>29455</v>
      </c>
    </row>
    <row r="176" spans="1:7" ht="12.75">
      <c r="A176" s="21">
        <f t="shared" si="2"/>
        <v>165</v>
      </c>
      <c r="B176" s="106" t="s">
        <v>581</v>
      </c>
      <c r="C176" s="104" t="s">
        <v>538</v>
      </c>
      <c r="D176" s="104" t="s">
        <v>830</v>
      </c>
      <c r="E176" s="104" t="s">
        <v>800</v>
      </c>
      <c r="F176" s="104" t="s">
        <v>174</v>
      </c>
      <c r="G176" s="107">
        <f>105834.108+5100</f>
        <v>110934.108</v>
      </c>
    </row>
    <row r="177" spans="1:7" ht="12.75">
      <c r="A177" s="21">
        <f t="shared" si="2"/>
        <v>166</v>
      </c>
      <c r="B177" s="106" t="s">
        <v>347</v>
      </c>
      <c r="C177" s="104" t="s">
        <v>538</v>
      </c>
      <c r="D177" s="104" t="s">
        <v>830</v>
      </c>
      <c r="E177" s="104" t="s">
        <v>537</v>
      </c>
      <c r="F177" s="104" t="s">
        <v>174</v>
      </c>
      <c r="G177" s="107">
        <v>1206.5</v>
      </c>
    </row>
    <row r="178" spans="1:7" ht="25.5">
      <c r="A178" s="21">
        <f t="shared" si="2"/>
        <v>167</v>
      </c>
      <c r="B178" s="106" t="s">
        <v>65</v>
      </c>
      <c r="C178" s="104" t="s">
        <v>538</v>
      </c>
      <c r="D178" s="104" t="s">
        <v>830</v>
      </c>
      <c r="E178" s="104" t="s">
        <v>501</v>
      </c>
      <c r="F178" s="104" t="s">
        <v>174</v>
      </c>
      <c r="G178" s="107">
        <v>1193.2</v>
      </c>
    </row>
    <row r="179" spans="1:7" ht="12.75">
      <c r="A179" s="21">
        <f t="shared" si="2"/>
        <v>168</v>
      </c>
      <c r="B179" s="106" t="s">
        <v>66</v>
      </c>
      <c r="C179" s="104" t="s">
        <v>538</v>
      </c>
      <c r="D179" s="104" t="s">
        <v>830</v>
      </c>
      <c r="E179" s="104" t="s">
        <v>501</v>
      </c>
      <c r="F179" s="104" t="s">
        <v>831</v>
      </c>
      <c r="G179" s="107">
        <v>1193.2</v>
      </c>
    </row>
    <row r="180" spans="1:7" ht="38.25">
      <c r="A180" s="21">
        <f t="shared" si="2"/>
        <v>169</v>
      </c>
      <c r="B180" s="106" t="s">
        <v>67</v>
      </c>
      <c r="C180" s="104" t="s">
        <v>538</v>
      </c>
      <c r="D180" s="104" t="s">
        <v>830</v>
      </c>
      <c r="E180" s="104" t="s">
        <v>141</v>
      </c>
      <c r="F180" s="104" t="s">
        <v>174</v>
      </c>
      <c r="G180" s="107">
        <v>13.3</v>
      </c>
    </row>
    <row r="181" spans="1:7" ht="12.75">
      <c r="A181" s="21">
        <f t="shared" si="2"/>
        <v>170</v>
      </c>
      <c r="B181" s="106" t="s">
        <v>66</v>
      </c>
      <c r="C181" s="104" t="s">
        <v>538</v>
      </c>
      <c r="D181" s="104" t="s">
        <v>830</v>
      </c>
      <c r="E181" s="104" t="s">
        <v>141</v>
      </c>
      <c r="F181" s="104" t="s">
        <v>831</v>
      </c>
      <c r="G181" s="107">
        <v>13.3</v>
      </c>
    </row>
    <row r="182" spans="1:7" ht="12.75">
      <c r="A182" s="21">
        <f t="shared" si="2"/>
        <v>171</v>
      </c>
      <c r="B182" s="106" t="s">
        <v>68</v>
      </c>
      <c r="C182" s="104" t="s">
        <v>538</v>
      </c>
      <c r="D182" s="104" t="s">
        <v>830</v>
      </c>
      <c r="E182" s="104" t="s">
        <v>524</v>
      </c>
      <c r="F182" s="104" t="s">
        <v>174</v>
      </c>
      <c r="G182" s="107">
        <f>72493+5100</f>
        <v>77593</v>
      </c>
    </row>
    <row r="183" spans="1:7" ht="25.5">
      <c r="A183" s="21">
        <f t="shared" si="2"/>
        <v>172</v>
      </c>
      <c r="B183" s="106" t="s">
        <v>69</v>
      </c>
      <c r="C183" s="104" t="s">
        <v>538</v>
      </c>
      <c r="D183" s="104" t="s">
        <v>830</v>
      </c>
      <c r="E183" s="104" t="s">
        <v>1039</v>
      </c>
      <c r="F183" s="104" t="s">
        <v>174</v>
      </c>
      <c r="G183" s="107">
        <v>69571</v>
      </c>
    </row>
    <row r="184" spans="1:7" ht="12.75">
      <c r="A184" s="21">
        <f t="shared" si="2"/>
        <v>173</v>
      </c>
      <c r="B184" s="106" t="s">
        <v>143</v>
      </c>
      <c r="C184" s="104" t="s">
        <v>538</v>
      </c>
      <c r="D184" s="104" t="s">
        <v>830</v>
      </c>
      <c r="E184" s="104" t="s">
        <v>1039</v>
      </c>
      <c r="F184" s="104" t="s">
        <v>144</v>
      </c>
      <c r="G184" s="107">
        <v>69571</v>
      </c>
    </row>
    <row r="185" spans="1:7" ht="25.5">
      <c r="A185" s="21">
        <f t="shared" si="2"/>
        <v>174</v>
      </c>
      <c r="B185" s="106" t="s">
        <v>70</v>
      </c>
      <c r="C185" s="104" t="s">
        <v>538</v>
      </c>
      <c r="D185" s="104" t="s">
        <v>830</v>
      </c>
      <c r="E185" s="104" t="s">
        <v>142</v>
      </c>
      <c r="F185" s="104" t="s">
        <v>174</v>
      </c>
      <c r="G185" s="107">
        <v>2922</v>
      </c>
    </row>
    <row r="186" spans="1:7" ht="12.75">
      <c r="A186" s="21">
        <f t="shared" si="2"/>
        <v>175</v>
      </c>
      <c r="B186" s="106" t="s">
        <v>143</v>
      </c>
      <c r="C186" s="104" t="s">
        <v>538</v>
      </c>
      <c r="D186" s="104" t="s">
        <v>830</v>
      </c>
      <c r="E186" s="104" t="s">
        <v>142</v>
      </c>
      <c r="F186" s="104" t="s">
        <v>144</v>
      </c>
      <c r="G186" s="107">
        <v>2922</v>
      </c>
    </row>
    <row r="187" spans="1:7" ht="38.25">
      <c r="A187" s="21">
        <f>1+A186</f>
        <v>176</v>
      </c>
      <c r="B187" s="106" t="s">
        <v>56</v>
      </c>
      <c r="C187" s="104" t="s">
        <v>538</v>
      </c>
      <c r="D187" s="104" t="s">
        <v>830</v>
      </c>
      <c r="E187" s="104" t="s">
        <v>44</v>
      </c>
      <c r="F187" s="104" t="s">
        <v>174</v>
      </c>
      <c r="G187" s="107">
        <v>0.5</v>
      </c>
    </row>
    <row r="188" spans="1:7" ht="63.75">
      <c r="A188" s="21">
        <f t="shared" si="2"/>
        <v>177</v>
      </c>
      <c r="B188" s="106" t="s">
        <v>566</v>
      </c>
      <c r="C188" s="104" t="s">
        <v>538</v>
      </c>
      <c r="D188" s="104" t="s">
        <v>830</v>
      </c>
      <c r="E188" s="104" t="s">
        <v>567</v>
      </c>
      <c r="F188" s="104" t="s">
        <v>174</v>
      </c>
      <c r="G188" s="107">
        <v>0.5</v>
      </c>
    </row>
    <row r="189" spans="1:7" ht="12.75">
      <c r="A189" s="21">
        <f t="shared" si="2"/>
        <v>178</v>
      </c>
      <c r="B189" s="106" t="s">
        <v>66</v>
      </c>
      <c r="C189" s="104" t="s">
        <v>538</v>
      </c>
      <c r="D189" s="104" t="s">
        <v>830</v>
      </c>
      <c r="E189" s="104" t="s">
        <v>567</v>
      </c>
      <c r="F189" s="104" t="s">
        <v>831</v>
      </c>
      <c r="G189" s="107">
        <v>0.5</v>
      </c>
    </row>
    <row r="190" spans="1:7" ht="12.75">
      <c r="A190" s="21">
        <f t="shared" si="2"/>
        <v>179</v>
      </c>
      <c r="B190" s="106" t="s">
        <v>273</v>
      </c>
      <c r="C190" s="104" t="s">
        <v>538</v>
      </c>
      <c r="D190" s="104" t="s">
        <v>830</v>
      </c>
      <c r="E190" s="104" t="s">
        <v>171</v>
      </c>
      <c r="F190" s="104" t="s">
        <v>174</v>
      </c>
      <c r="G190" s="107">
        <f>8658.108+5100</f>
        <v>13758.108</v>
      </c>
    </row>
    <row r="191" spans="1:7" ht="25.5">
      <c r="A191" s="21">
        <f t="shared" si="2"/>
        <v>180</v>
      </c>
      <c r="B191" s="106" t="s">
        <v>676</v>
      </c>
      <c r="C191" s="104" t="s">
        <v>538</v>
      </c>
      <c r="D191" s="104" t="s">
        <v>830</v>
      </c>
      <c r="E191" s="104" t="s">
        <v>145</v>
      </c>
      <c r="F191" s="104" t="s">
        <v>174</v>
      </c>
      <c r="G191" s="107">
        <v>728.108</v>
      </c>
    </row>
    <row r="192" spans="1:7" ht="12.75">
      <c r="A192" s="21">
        <f t="shared" si="2"/>
        <v>181</v>
      </c>
      <c r="B192" s="106" t="s">
        <v>143</v>
      </c>
      <c r="C192" s="104" t="s">
        <v>538</v>
      </c>
      <c r="D192" s="104" t="s">
        <v>830</v>
      </c>
      <c r="E192" s="104" t="s">
        <v>145</v>
      </c>
      <c r="F192" s="104" t="s">
        <v>144</v>
      </c>
      <c r="G192" s="107">
        <v>728.108</v>
      </c>
    </row>
    <row r="193" spans="1:7" ht="51">
      <c r="A193" s="21">
        <f t="shared" si="2"/>
        <v>182</v>
      </c>
      <c r="B193" s="106" t="s">
        <v>992</v>
      </c>
      <c r="C193" s="104" t="s">
        <v>538</v>
      </c>
      <c r="D193" s="104" t="s">
        <v>830</v>
      </c>
      <c r="E193" s="104" t="s">
        <v>812</v>
      </c>
      <c r="F193" s="104" t="s">
        <v>174</v>
      </c>
      <c r="G193" s="107">
        <f>7930+5100</f>
        <v>13030</v>
      </c>
    </row>
    <row r="194" spans="1:7" ht="12.75">
      <c r="A194" s="21">
        <f t="shared" si="2"/>
        <v>183</v>
      </c>
      <c r="B194" s="106" t="s">
        <v>143</v>
      </c>
      <c r="C194" s="104" t="s">
        <v>538</v>
      </c>
      <c r="D194" s="104" t="s">
        <v>830</v>
      </c>
      <c r="E194" s="104" t="s">
        <v>812</v>
      </c>
      <c r="F194" s="104" t="s">
        <v>144</v>
      </c>
      <c r="G194" s="107">
        <f>7930+5100</f>
        <v>13030</v>
      </c>
    </row>
    <row r="195" spans="1:7" ht="25.5">
      <c r="A195" s="21">
        <f t="shared" si="2"/>
        <v>184</v>
      </c>
      <c r="B195" s="106" t="s">
        <v>276</v>
      </c>
      <c r="C195" s="104" t="s">
        <v>538</v>
      </c>
      <c r="D195" s="104" t="s">
        <v>830</v>
      </c>
      <c r="E195" s="104" t="s">
        <v>988</v>
      </c>
      <c r="F195" s="104" t="s">
        <v>174</v>
      </c>
      <c r="G195" s="107">
        <v>7458.5</v>
      </c>
    </row>
    <row r="196" spans="1:7" ht="51">
      <c r="A196" s="21">
        <f t="shared" si="2"/>
        <v>185</v>
      </c>
      <c r="B196" s="106" t="s">
        <v>785</v>
      </c>
      <c r="C196" s="104" t="s">
        <v>538</v>
      </c>
      <c r="D196" s="104" t="s">
        <v>830</v>
      </c>
      <c r="E196" s="104" t="s">
        <v>786</v>
      </c>
      <c r="F196" s="104" t="s">
        <v>174</v>
      </c>
      <c r="G196" s="107">
        <v>603.2</v>
      </c>
    </row>
    <row r="197" spans="1:7" ht="12.75">
      <c r="A197" s="21">
        <f t="shared" si="2"/>
        <v>186</v>
      </c>
      <c r="B197" s="106" t="s">
        <v>143</v>
      </c>
      <c r="C197" s="104" t="s">
        <v>538</v>
      </c>
      <c r="D197" s="104" t="s">
        <v>830</v>
      </c>
      <c r="E197" s="104" t="s">
        <v>786</v>
      </c>
      <c r="F197" s="104" t="s">
        <v>144</v>
      </c>
      <c r="G197" s="107">
        <v>603.2</v>
      </c>
    </row>
    <row r="198" spans="1:7" ht="25.5">
      <c r="A198" s="21">
        <f t="shared" si="2"/>
        <v>187</v>
      </c>
      <c r="B198" s="106" t="s">
        <v>71</v>
      </c>
      <c r="C198" s="104" t="s">
        <v>538</v>
      </c>
      <c r="D198" s="104" t="s">
        <v>830</v>
      </c>
      <c r="E198" s="104" t="s">
        <v>386</v>
      </c>
      <c r="F198" s="104" t="s">
        <v>174</v>
      </c>
      <c r="G198" s="107">
        <v>3589.2</v>
      </c>
    </row>
    <row r="199" spans="1:7" ht="12.75">
      <c r="A199" s="21">
        <f t="shared" si="2"/>
        <v>188</v>
      </c>
      <c r="B199" s="106" t="s">
        <v>143</v>
      </c>
      <c r="C199" s="104" t="s">
        <v>538</v>
      </c>
      <c r="D199" s="104" t="s">
        <v>830</v>
      </c>
      <c r="E199" s="104" t="s">
        <v>386</v>
      </c>
      <c r="F199" s="104" t="s">
        <v>144</v>
      </c>
      <c r="G199" s="107">
        <v>3589.2</v>
      </c>
    </row>
    <row r="200" spans="1:7" ht="38.25">
      <c r="A200" s="21">
        <f t="shared" si="2"/>
        <v>189</v>
      </c>
      <c r="B200" s="106" t="s">
        <v>72</v>
      </c>
      <c r="C200" s="104" t="s">
        <v>538</v>
      </c>
      <c r="D200" s="104" t="s">
        <v>830</v>
      </c>
      <c r="E200" s="104" t="s">
        <v>388</v>
      </c>
      <c r="F200" s="104" t="s">
        <v>174</v>
      </c>
      <c r="G200" s="107">
        <v>3266.1</v>
      </c>
    </row>
    <row r="201" spans="1:7" ht="12.75">
      <c r="A201" s="21">
        <f t="shared" si="2"/>
        <v>190</v>
      </c>
      <c r="B201" s="106" t="s">
        <v>143</v>
      </c>
      <c r="C201" s="104" t="s">
        <v>538</v>
      </c>
      <c r="D201" s="104" t="s">
        <v>830</v>
      </c>
      <c r="E201" s="104" t="s">
        <v>388</v>
      </c>
      <c r="F201" s="104" t="s">
        <v>144</v>
      </c>
      <c r="G201" s="107">
        <v>3266.1</v>
      </c>
    </row>
    <row r="202" spans="1:7" ht="25.5">
      <c r="A202" s="21">
        <f t="shared" si="2"/>
        <v>191</v>
      </c>
      <c r="B202" s="106" t="s">
        <v>277</v>
      </c>
      <c r="C202" s="104" t="s">
        <v>538</v>
      </c>
      <c r="D202" s="104" t="s">
        <v>830</v>
      </c>
      <c r="E202" s="104" t="s">
        <v>990</v>
      </c>
      <c r="F202" s="104" t="s">
        <v>174</v>
      </c>
      <c r="G202" s="107">
        <v>15210.5</v>
      </c>
    </row>
    <row r="203" spans="1:7" ht="38.25">
      <c r="A203" s="21">
        <f t="shared" si="2"/>
        <v>192</v>
      </c>
      <c r="B203" s="106" t="s">
        <v>787</v>
      </c>
      <c r="C203" s="104" t="s">
        <v>538</v>
      </c>
      <c r="D203" s="104" t="s">
        <v>830</v>
      </c>
      <c r="E203" s="104" t="s">
        <v>788</v>
      </c>
      <c r="F203" s="104" t="s">
        <v>174</v>
      </c>
      <c r="G203" s="107">
        <v>15210.5</v>
      </c>
    </row>
    <row r="204" spans="1:7" ht="12.75">
      <c r="A204" s="21">
        <f t="shared" si="2"/>
        <v>193</v>
      </c>
      <c r="B204" s="106" t="s">
        <v>143</v>
      </c>
      <c r="C204" s="104" t="s">
        <v>538</v>
      </c>
      <c r="D204" s="104" t="s">
        <v>830</v>
      </c>
      <c r="E204" s="104" t="s">
        <v>788</v>
      </c>
      <c r="F204" s="104" t="s">
        <v>144</v>
      </c>
      <c r="G204" s="107">
        <v>15210.5</v>
      </c>
    </row>
    <row r="205" spans="1:7" ht="25.5">
      <c r="A205" s="21">
        <f t="shared" si="2"/>
        <v>194</v>
      </c>
      <c r="B205" s="106" t="s">
        <v>73</v>
      </c>
      <c r="C205" s="104" t="s">
        <v>538</v>
      </c>
      <c r="D205" s="104" t="s">
        <v>830</v>
      </c>
      <c r="E205" s="104" t="s">
        <v>148</v>
      </c>
      <c r="F205" s="104" t="s">
        <v>174</v>
      </c>
      <c r="G205" s="107">
        <v>807</v>
      </c>
    </row>
    <row r="206" spans="1:7" ht="12.75">
      <c r="A206" s="21">
        <f t="shared" si="2"/>
        <v>195</v>
      </c>
      <c r="B206" s="106" t="s">
        <v>143</v>
      </c>
      <c r="C206" s="104" t="s">
        <v>538</v>
      </c>
      <c r="D206" s="104" t="s">
        <v>830</v>
      </c>
      <c r="E206" s="104" t="s">
        <v>148</v>
      </c>
      <c r="F206" s="104" t="s">
        <v>144</v>
      </c>
      <c r="G206" s="107">
        <v>807</v>
      </c>
    </row>
    <row r="207" spans="1:7" ht="25.5">
      <c r="A207" s="33">
        <f t="shared" si="2"/>
        <v>196</v>
      </c>
      <c r="B207" s="110" t="s">
        <v>149</v>
      </c>
      <c r="C207" s="111" t="s">
        <v>169</v>
      </c>
      <c r="D207" s="111" t="s">
        <v>175</v>
      </c>
      <c r="E207" s="111" t="s">
        <v>800</v>
      </c>
      <c r="F207" s="111" t="s">
        <v>174</v>
      </c>
      <c r="G207" s="105">
        <f>310322.0662+15.1</f>
        <v>310337.1662</v>
      </c>
    </row>
    <row r="208" spans="1:7" ht="12.75">
      <c r="A208" s="21">
        <f t="shared" si="2"/>
        <v>197</v>
      </c>
      <c r="B208" s="106" t="s">
        <v>720</v>
      </c>
      <c r="C208" s="104" t="s">
        <v>169</v>
      </c>
      <c r="D208" s="104" t="s">
        <v>481</v>
      </c>
      <c r="E208" s="104" t="s">
        <v>800</v>
      </c>
      <c r="F208" s="104" t="s">
        <v>174</v>
      </c>
      <c r="G208" s="107">
        <f>310322.0662+15.1</f>
        <v>310337.1662</v>
      </c>
    </row>
    <row r="209" spans="1:7" ht="12.75">
      <c r="A209" s="21">
        <f t="shared" si="2"/>
        <v>198</v>
      </c>
      <c r="B209" s="106" t="s">
        <v>263</v>
      </c>
      <c r="C209" s="104" t="s">
        <v>169</v>
      </c>
      <c r="D209" s="104" t="s">
        <v>482</v>
      </c>
      <c r="E209" s="104" t="s">
        <v>800</v>
      </c>
      <c r="F209" s="104" t="s">
        <v>174</v>
      </c>
      <c r="G209" s="107">
        <v>93087.4719</v>
      </c>
    </row>
    <row r="210" spans="1:7" ht="12.75">
      <c r="A210" s="21">
        <f t="shared" si="2"/>
        <v>199</v>
      </c>
      <c r="B210" s="106" t="s">
        <v>282</v>
      </c>
      <c r="C210" s="104" t="s">
        <v>169</v>
      </c>
      <c r="D210" s="104" t="s">
        <v>482</v>
      </c>
      <c r="E210" s="104" t="s">
        <v>528</v>
      </c>
      <c r="F210" s="104" t="s">
        <v>174</v>
      </c>
      <c r="G210" s="107">
        <v>86194.415</v>
      </c>
    </row>
    <row r="211" spans="1:7" ht="12.75">
      <c r="A211" s="21">
        <f aca="true" t="shared" si="3" ref="A211:A276">1+A210</f>
        <v>200</v>
      </c>
      <c r="B211" s="106" t="s">
        <v>751</v>
      </c>
      <c r="C211" s="104" t="s">
        <v>169</v>
      </c>
      <c r="D211" s="104" t="s">
        <v>482</v>
      </c>
      <c r="E211" s="104" t="s">
        <v>483</v>
      </c>
      <c r="F211" s="104" t="s">
        <v>174</v>
      </c>
      <c r="G211" s="107">
        <v>78094.415</v>
      </c>
    </row>
    <row r="212" spans="1:7" ht="12.75">
      <c r="A212" s="21">
        <f t="shared" si="3"/>
        <v>201</v>
      </c>
      <c r="B212" s="106" t="s">
        <v>754</v>
      </c>
      <c r="C212" s="104" t="s">
        <v>169</v>
      </c>
      <c r="D212" s="104" t="s">
        <v>482</v>
      </c>
      <c r="E212" s="104" t="s">
        <v>483</v>
      </c>
      <c r="F212" s="104" t="s">
        <v>484</v>
      </c>
      <c r="G212" s="107">
        <v>78094.415</v>
      </c>
    </row>
    <row r="213" spans="1:7" ht="38.25">
      <c r="A213" s="21">
        <f t="shared" si="3"/>
        <v>202</v>
      </c>
      <c r="B213" s="106" t="s">
        <v>150</v>
      </c>
      <c r="C213" s="104" t="s">
        <v>169</v>
      </c>
      <c r="D213" s="104" t="s">
        <v>482</v>
      </c>
      <c r="E213" s="104" t="s">
        <v>504</v>
      </c>
      <c r="F213" s="104" t="s">
        <v>174</v>
      </c>
      <c r="G213" s="107">
        <v>8100</v>
      </c>
    </row>
    <row r="214" spans="1:7" ht="12.75">
      <c r="A214" s="21">
        <f t="shared" si="3"/>
        <v>203</v>
      </c>
      <c r="B214" s="106" t="s">
        <v>754</v>
      </c>
      <c r="C214" s="104" t="s">
        <v>169</v>
      </c>
      <c r="D214" s="104" t="s">
        <v>482</v>
      </c>
      <c r="E214" s="104" t="s">
        <v>504</v>
      </c>
      <c r="F214" s="104" t="s">
        <v>484</v>
      </c>
      <c r="G214" s="107">
        <v>8100</v>
      </c>
    </row>
    <row r="215" spans="1:7" ht="51">
      <c r="A215" s="21">
        <f t="shared" si="3"/>
        <v>204</v>
      </c>
      <c r="B215" s="106" t="s">
        <v>340</v>
      </c>
      <c r="C215" s="104" t="s">
        <v>169</v>
      </c>
      <c r="D215" s="104" t="s">
        <v>482</v>
      </c>
      <c r="E215" s="104" t="s">
        <v>341</v>
      </c>
      <c r="F215" s="104" t="s">
        <v>174</v>
      </c>
      <c r="G215" s="107">
        <v>205.9999</v>
      </c>
    </row>
    <row r="216" spans="1:7" ht="12.75">
      <c r="A216" s="21">
        <f t="shared" si="3"/>
        <v>205</v>
      </c>
      <c r="B216" s="106" t="s">
        <v>754</v>
      </c>
      <c r="C216" s="104" t="s">
        <v>169</v>
      </c>
      <c r="D216" s="104" t="s">
        <v>482</v>
      </c>
      <c r="E216" s="104" t="s">
        <v>341</v>
      </c>
      <c r="F216" s="104" t="s">
        <v>484</v>
      </c>
      <c r="G216" s="107">
        <v>205.9999</v>
      </c>
    </row>
    <row r="217" spans="1:7" ht="12.75">
      <c r="A217" s="21">
        <f t="shared" si="3"/>
        <v>206</v>
      </c>
      <c r="B217" s="106" t="s">
        <v>273</v>
      </c>
      <c r="C217" s="104" t="s">
        <v>169</v>
      </c>
      <c r="D217" s="104" t="s">
        <v>482</v>
      </c>
      <c r="E217" s="104" t="s">
        <v>171</v>
      </c>
      <c r="F217" s="104" t="s">
        <v>174</v>
      </c>
      <c r="G217" s="107">
        <v>6687.057</v>
      </c>
    </row>
    <row r="218" spans="1:7" ht="38.25">
      <c r="A218" s="21">
        <f t="shared" si="3"/>
        <v>207</v>
      </c>
      <c r="B218" s="106" t="s">
        <v>809</v>
      </c>
      <c r="C218" s="104" t="s">
        <v>169</v>
      </c>
      <c r="D218" s="104" t="s">
        <v>482</v>
      </c>
      <c r="E218" s="104" t="s">
        <v>810</v>
      </c>
      <c r="F218" s="104" t="s">
        <v>174</v>
      </c>
      <c r="G218" s="107">
        <v>400</v>
      </c>
    </row>
    <row r="219" spans="1:7" ht="12.75">
      <c r="A219" s="21">
        <f t="shared" si="3"/>
        <v>208</v>
      </c>
      <c r="B219" s="106" t="s">
        <v>757</v>
      </c>
      <c r="C219" s="104" t="s">
        <v>169</v>
      </c>
      <c r="D219" s="104" t="s">
        <v>482</v>
      </c>
      <c r="E219" s="104" t="s">
        <v>810</v>
      </c>
      <c r="F219" s="104" t="s">
        <v>1028</v>
      </c>
      <c r="G219" s="107">
        <v>400</v>
      </c>
    </row>
    <row r="220" spans="1:7" ht="38.25">
      <c r="A220" s="21">
        <f t="shared" si="3"/>
        <v>209</v>
      </c>
      <c r="B220" s="106" t="s">
        <v>74</v>
      </c>
      <c r="C220" s="104" t="s">
        <v>169</v>
      </c>
      <c r="D220" s="104" t="s">
        <v>482</v>
      </c>
      <c r="E220" s="104" t="s">
        <v>151</v>
      </c>
      <c r="F220" s="104" t="s">
        <v>174</v>
      </c>
      <c r="G220" s="107">
        <v>6287.057</v>
      </c>
    </row>
    <row r="221" spans="1:7" ht="12.75">
      <c r="A221" s="21">
        <f t="shared" si="3"/>
        <v>210</v>
      </c>
      <c r="B221" s="106" t="s">
        <v>757</v>
      </c>
      <c r="C221" s="104" t="s">
        <v>169</v>
      </c>
      <c r="D221" s="104" t="s">
        <v>482</v>
      </c>
      <c r="E221" s="104" t="s">
        <v>151</v>
      </c>
      <c r="F221" s="104" t="s">
        <v>1028</v>
      </c>
      <c r="G221" s="107">
        <v>6287.057</v>
      </c>
    </row>
    <row r="222" spans="1:7" ht="12.75">
      <c r="A222" s="21">
        <f t="shared" si="3"/>
        <v>211</v>
      </c>
      <c r="B222" s="106" t="s">
        <v>264</v>
      </c>
      <c r="C222" s="104" t="s">
        <v>169</v>
      </c>
      <c r="D222" s="104" t="s">
        <v>485</v>
      </c>
      <c r="E222" s="104" t="s">
        <v>800</v>
      </c>
      <c r="F222" s="104" t="s">
        <v>174</v>
      </c>
      <c r="G222" s="107">
        <f>201033.8793</f>
        <v>201033.8793</v>
      </c>
    </row>
    <row r="223" spans="1:7" ht="12.75">
      <c r="A223" s="21">
        <f t="shared" si="3"/>
        <v>212</v>
      </c>
      <c r="B223" s="106" t="s">
        <v>1027</v>
      </c>
      <c r="C223" s="104" t="s">
        <v>169</v>
      </c>
      <c r="D223" s="104" t="s">
        <v>485</v>
      </c>
      <c r="E223" s="104" t="s">
        <v>516</v>
      </c>
      <c r="F223" s="104" t="s">
        <v>174</v>
      </c>
      <c r="G223" s="107">
        <v>124.619</v>
      </c>
    </row>
    <row r="224" spans="1:7" ht="12.75">
      <c r="A224" s="21">
        <f t="shared" si="3"/>
        <v>213</v>
      </c>
      <c r="B224" s="106" t="s">
        <v>743</v>
      </c>
      <c r="C224" s="104" t="s">
        <v>169</v>
      </c>
      <c r="D224" s="104" t="s">
        <v>485</v>
      </c>
      <c r="E224" s="104" t="s">
        <v>468</v>
      </c>
      <c r="F224" s="104" t="s">
        <v>174</v>
      </c>
      <c r="G224" s="107">
        <v>124.619</v>
      </c>
    </row>
    <row r="225" spans="1:7" ht="12.75">
      <c r="A225" s="21">
        <f t="shared" si="3"/>
        <v>214</v>
      </c>
      <c r="B225" s="106" t="s">
        <v>754</v>
      </c>
      <c r="C225" s="104" t="s">
        <v>169</v>
      </c>
      <c r="D225" s="104" t="s">
        <v>485</v>
      </c>
      <c r="E225" s="104" t="s">
        <v>468</v>
      </c>
      <c r="F225" s="104" t="s">
        <v>484</v>
      </c>
      <c r="G225" s="107">
        <v>124.619</v>
      </c>
    </row>
    <row r="226" spans="1:7" ht="25.5">
      <c r="A226" s="21">
        <f t="shared" si="3"/>
        <v>215</v>
      </c>
      <c r="B226" s="106" t="s">
        <v>283</v>
      </c>
      <c r="C226" s="104" t="s">
        <v>169</v>
      </c>
      <c r="D226" s="104" t="s">
        <v>485</v>
      </c>
      <c r="E226" s="104" t="s">
        <v>530</v>
      </c>
      <c r="F226" s="104" t="s">
        <v>174</v>
      </c>
      <c r="G226" s="107">
        <f>27493.9333</f>
        <v>27493.9333</v>
      </c>
    </row>
    <row r="227" spans="1:7" ht="25.5">
      <c r="A227" s="21">
        <f t="shared" si="3"/>
        <v>216</v>
      </c>
      <c r="B227" s="106" t="s">
        <v>152</v>
      </c>
      <c r="C227" s="104" t="s">
        <v>169</v>
      </c>
      <c r="D227" s="104" t="s">
        <v>485</v>
      </c>
      <c r="E227" s="104" t="s">
        <v>486</v>
      </c>
      <c r="F227" s="104" t="s">
        <v>174</v>
      </c>
      <c r="G227" s="107">
        <f>26493.9333</f>
        <v>26493.9333</v>
      </c>
    </row>
    <row r="228" spans="1:7" ht="12.75">
      <c r="A228" s="21">
        <f t="shared" si="3"/>
        <v>217</v>
      </c>
      <c r="B228" s="106" t="s">
        <v>754</v>
      </c>
      <c r="C228" s="104" t="s">
        <v>169</v>
      </c>
      <c r="D228" s="104" t="s">
        <v>485</v>
      </c>
      <c r="E228" s="104" t="s">
        <v>486</v>
      </c>
      <c r="F228" s="104" t="s">
        <v>484</v>
      </c>
      <c r="G228" s="107">
        <f>26493.9333</f>
        <v>26493.9333</v>
      </c>
    </row>
    <row r="229" spans="1:7" ht="38.25">
      <c r="A229" s="21">
        <f t="shared" si="3"/>
        <v>218</v>
      </c>
      <c r="B229" s="106" t="s">
        <v>150</v>
      </c>
      <c r="C229" s="104" t="s">
        <v>169</v>
      </c>
      <c r="D229" s="104" t="s">
        <v>485</v>
      </c>
      <c r="E229" s="104" t="s">
        <v>50</v>
      </c>
      <c r="F229" s="104" t="s">
        <v>174</v>
      </c>
      <c r="G229" s="107">
        <v>1000</v>
      </c>
    </row>
    <row r="230" spans="1:7" ht="12.75">
      <c r="A230" s="21">
        <f t="shared" si="3"/>
        <v>219</v>
      </c>
      <c r="B230" s="106" t="s">
        <v>754</v>
      </c>
      <c r="C230" s="104" t="s">
        <v>169</v>
      </c>
      <c r="D230" s="104" t="s">
        <v>485</v>
      </c>
      <c r="E230" s="104" t="s">
        <v>50</v>
      </c>
      <c r="F230" s="104" t="s">
        <v>484</v>
      </c>
      <c r="G230" s="107">
        <v>1000</v>
      </c>
    </row>
    <row r="231" spans="1:7" ht="12.75">
      <c r="A231" s="21">
        <f t="shared" si="3"/>
        <v>220</v>
      </c>
      <c r="B231" s="106" t="s">
        <v>284</v>
      </c>
      <c r="C231" s="104" t="s">
        <v>169</v>
      </c>
      <c r="D231" s="104" t="s">
        <v>485</v>
      </c>
      <c r="E231" s="104" t="s">
        <v>513</v>
      </c>
      <c r="F231" s="104" t="s">
        <v>174</v>
      </c>
      <c r="G231" s="107">
        <v>2574.3</v>
      </c>
    </row>
    <row r="232" spans="1:7" ht="25.5">
      <c r="A232" s="21">
        <f t="shared" si="3"/>
        <v>221</v>
      </c>
      <c r="B232" s="106" t="s">
        <v>153</v>
      </c>
      <c r="C232" s="104" t="s">
        <v>169</v>
      </c>
      <c r="D232" s="104" t="s">
        <v>485</v>
      </c>
      <c r="E232" s="104" t="s">
        <v>488</v>
      </c>
      <c r="F232" s="104" t="s">
        <v>174</v>
      </c>
      <c r="G232" s="107">
        <v>2574.3</v>
      </c>
    </row>
    <row r="233" spans="1:7" ht="12.75">
      <c r="A233" s="21">
        <f t="shared" si="3"/>
        <v>222</v>
      </c>
      <c r="B233" s="106" t="s">
        <v>754</v>
      </c>
      <c r="C233" s="104" t="s">
        <v>169</v>
      </c>
      <c r="D233" s="104" t="s">
        <v>485</v>
      </c>
      <c r="E233" s="104" t="s">
        <v>488</v>
      </c>
      <c r="F233" s="104" t="s">
        <v>484</v>
      </c>
      <c r="G233" s="107">
        <v>2574.3</v>
      </c>
    </row>
    <row r="234" spans="1:7" ht="25.5">
      <c r="A234" s="21">
        <f t="shared" si="3"/>
        <v>223</v>
      </c>
      <c r="B234" s="106" t="s">
        <v>335</v>
      </c>
      <c r="C234" s="104" t="s">
        <v>169</v>
      </c>
      <c r="D234" s="104" t="s">
        <v>485</v>
      </c>
      <c r="E234" s="104" t="s">
        <v>336</v>
      </c>
      <c r="F234" s="104" t="s">
        <v>174</v>
      </c>
      <c r="G234" s="107">
        <v>11583</v>
      </c>
    </row>
    <row r="235" spans="1:7" ht="12.75">
      <c r="A235" s="21">
        <f t="shared" si="3"/>
        <v>224</v>
      </c>
      <c r="B235" s="106" t="s">
        <v>754</v>
      </c>
      <c r="C235" s="104" t="s">
        <v>169</v>
      </c>
      <c r="D235" s="104" t="s">
        <v>485</v>
      </c>
      <c r="E235" s="104" t="s">
        <v>336</v>
      </c>
      <c r="F235" s="104" t="s">
        <v>484</v>
      </c>
      <c r="G235" s="107">
        <v>11583</v>
      </c>
    </row>
    <row r="236" spans="1:7" ht="38.25">
      <c r="A236" s="21">
        <f t="shared" si="3"/>
        <v>225</v>
      </c>
      <c r="B236" s="106" t="s">
        <v>56</v>
      </c>
      <c r="C236" s="104" t="s">
        <v>169</v>
      </c>
      <c r="D236" s="104" t="s">
        <v>485</v>
      </c>
      <c r="E236" s="104" t="s">
        <v>44</v>
      </c>
      <c r="F236" s="104" t="s">
        <v>174</v>
      </c>
      <c r="G236" s="107">
        <v>145503</v>
      </c>
    </row>
    <row r="237" spans="1:7" ht="63.75">
      <c r="A237" s="21">
        <f t="shared" si="3"/>
        <v>226</v>
      </c>
      <c r="B237" s="106" t="s">
        <v>679</v>
      </c>
      <c r="C237" s="104" t="s">
        <v>169</v>
      </c>
      <c r="D237" s="104" t="s">
        <v>485</v>
      </c>
      <c r="E237" s="104" t="s">
        <v>337</v>
      </c>
      <c r="F237" s="104" t="s">
        <v>174</v>
      </c>
      <c r="G237" s="107">
        <v>142973</v>
      </c>
    </row>
    <row r="238" spans="1:7" ht="12.75">
      <c r="A238" s="21">
        <f t="shared" si="3"/>
        <v>227</v>
      </c>
      <c r="B238" s="106" t="s">
        <v>754</v>
      </c>
      <c r="C238" s="104" t="s">
        <v>169</v>
      </c>
      <c r="D238" s="104" t="s">
        <v>485</v>
      </c>
      <c r="E238" s="104" t="s">
        <v>337</v>
      </c>
      <c r="F238" s="104" t="s">
        <v>484</v>
      </c>
      <c r="G238" s="107">
        <v>142973</v>
      </c>
    </row>
    <row r="239" spans="1:7" ht="63.75">
      <c r="A239" s="21">
        <f t="shared" si="3"/>
        <v>228</v>
      </c>
      <c r="B239" s="106" t="s">
        <v>679</v>
      </c>
      <c r="C239" s="104" t="s">
        <v>169</v>
      </c>
      <c r="D239" s="104" t="s">
        <v>485</v>
      </c>
      <c r="E239" s="104" t="s">
        <v>338</v>
      </c>
      <c r="F239" s="104" t="s">
        <v>174</v>
      </c>
      <c r="G239" s="107">
        <v>1383.694</v>
      </c>
    </row>
    <row r="240" spans="1:7" ht="12.75">
      <c r="A240" s="21">
        <f t="shared" si="3"/>
        <v>229</v>
      </c>
      <c r="B240" s="106" t="s">
        <v>754</v>
      </c>
      <c r="C240" s="104" t="s">
        <v>169</v>
      </c>
      <c r="D240" s="104" t="s">
        <v>485</v>
      </c>
      <c r="E240" s="104" t="s">
        <v>338</v>
      </c>
      <c r="F240" s="104" t="s">
        <v>484</v>
      </c>
      <c r="G240" s="107">
        <v>1383.694</v>
      </c>
    </row>
    <row r="241" spans="1:7" ht="63.75">
      <c r="A241" s="21">
        <f t="shared" si="3"/>
        <v>230</v>
      </c>
      <c r="B241" s="106" t="s">
        <v>679</v>
      </c>
      <c r="C241" s="104" t="s">
        <v>169</v>
      </c>
      <c r="D241" s="104" t="s">
        <v>485</v>
      </c>
      <c r="E241" s="104" t="s">
        <v>339</v>
      </c>
      <c r="F241" s="104" t="s">
        <v>174</v>
      </c>
      <c r="G241" s="107">
        <v>1146.306</v>
      </c>
    </row>
    <row r="242" spans="1:7" ht="12.75">
      <c r="A242" s="21">
        <f t="shared" si="3"/>
        <v>231</v>
      </c>
      <c r="B242" s="106" t="s">
        <v>754</v>
      </c>
      <c r="C242" s="104" t="s">
        <v>169</v>
      </c>
      <c r="D242" s="104" t="s">
        <v>485</v>
      </c>
      <c r="E242" s="104" t="s">
        <v>339</v>
      </c>
      <c r="F242" s="104" t="s">
        <v>484</v>
      </c>
      <c r="G242" s="107">
        <v>1146.306</v>
      </c>
    </row>
    <row r="243" spans="1:7" ht="12.75">
      <c r="A243" s="21">
        <f t="shared" si="3"/>
        <v>232</v>
      </c>
      <c r="B243" s="106" t="s">
        <v>273</v>
      </c>
      <c r="C243" s="104" t="s">
        <v>169</v>
      </c>
      <c r="D243" s="104" t="s">
        <v>485</v>
      </c>
      <c r="E243" s="104" t="s">
        <v>171</v>
      </c>
      <c r="F243" s="104" t="s">
        <v>174</v>
      </c>
      <c r="G243" s="107">
        <v>7544.527</v>
      </c>
    </row>
    <row r="244" spans="1:7" ht="38.25">
      <c r="A244" s="21">
        <f t="shared" si="3"/>
        <v>233</v>
      </c>
      <c r="B244" s="106" t="s">
        <v>809</v>
      </c>
      <c r="C244" s="104" t="s">
        <v>169</v>
      </c>
      <c r="D244" s="104" t="s">
        <v>485</v>
      </c>
      <c r="E244" s="104" t="s">
        <v>810</v>
      </c>
      <c r="F244" s="104" t="s">
        <v>174</v>
      </c>
      <c r="G244" s="107">
        <v>500</v>
      </c>
    </row>
    <row r="245" spans="1:7" ht="12.75">
      <c r="A245" s="21">
        <f t="shared" si="3"/>
        <v>234</v>
      </c>
      <c r="B245" s="106" t="s">
        <v>757</v>
      </c>
      <c r="C245" s="104" t="s">
        <v>169</v>
      </c>
      <c r="D245" s="104" t="s">
        <v>485</v>
      </c>
      <c r="E245" s="104" t="s">
        <v>810</v>
      </c>
      <c r="F245" s="104" t="s">
        <v>1028</v>
      </c>
      <c r="G245" s="107">
        <v>500</v>
      </c>
    </row>
    <row r="246" spans="1:7" ht="38.25">
      <c r="A246" s="21">
        <f t="shared" si="3"/>
        <v>235</v>
      </c>
      <c r="B246" s="106" t="s">
        <v>734</v>
      </c>
      <c r="C246" s="104" t="s">
        <v>169</v>
      </c>
      <c r="D246" s="104" t="s">
        <v>485</v>
      </c>
      <c r="E246" s="104" t="s">
        <v>735</v>
      </c>
      <c r="F246" s="104" t="s">
        <v>174</v>
      </c>
      <c r="G246" s="107">
        <v>7044.527</v>
      </c>
    </row>
    <row r="247" spans="1:7" ht="12.75">
      <c r="A247" s="21">
        <f t="shared" si="3"/>
        <v>236</v>
      </c>
      <c r="B247" s="106" t="s">
        <v>757</v>
      </c>
      <c r="C247" s="104" t="s">
        <v>169</v>
      </c>
      <c r="D247" s="104" t="s">
        <v>485</v>
      </c>
      <c r="E247" s="104" t="s">
        <v>735</v>
      </c>
      <c r="F247" s="104" t="s">
        <v>1028</v>
      </c>
      <c r="G247" s="107">
        <v>7044.527</v>
      </c>
    </row>
    <row r="248" spans="1:7" ht="25.5">
      <c r="A248" s="21">
        <f t="shared" si="3"/>
        <v>237</v>
      </c>
      <c r="B248" s="106" t="s">
        <v>39</v>
      </c>
      <c r="C248" s="104" t="s">
        <v>169</v>
      </c>
      <c r="D248" s="104" t="s">
        <v>485</v>
      </c>
      <c r="E248" s="104" t="s">
        <v>343</v>
      </c>
      <c r="F248" s="104" t="s">
        <v>174</v>
      </c>
      <c r="G248" s="107">
        <v>6210.5</v>
      </c>
    </row>
    <row r="249" spans="1:7" ht="63.75">
      <c r="A249" s="21">
        <f t="shared" si="3"/>
        <v>238</v>
      </c>
      <c r="B249" s="106" t="s">
        <v>389</v>
      </c>
      <c r="C249" s="104" t="s">
        <v>169</v>
      </c>
      <c r="D249" s="104" t="s">
        <v>485</v>
      </c>
      <c r="E249" s="104" t="s">
        <v>382</v>
      </c>
      <c r="F249" s="104" t="s">
        <v>174</v>
      </c>
      <c r="G249" s="107">
        <v>5373</v>
      </c>
    </row>
    <row r="250" spans="1:7" ht="12.75">
      <c r="A250" s="21">
        <f t="shared" si="3"/>
        <v>239</v>
      </c>
      <c r="B250" s="106" t="s">
        <v>757</v>
      </c>
      <c r="C250" s="104" t="s">
        <v>169</v>
      </c>
      <c r="D250" s="104" t="s">
        <v>485</v>
      </c>
      <c r="E250" s="104" t="s">
        <v>382</v>
      </c>
      <c r="F250" s="104" t="s">
        <v>1028</v>
      </c>
      <c r="G250" s="107">
        <v>5373</v>
      </c>
    </row>
    <row r="251" spans="1:7" ht="51">
      <c r="A251" s="21">
        <f t="shared" si="3"/>
        <v>240</v>
      </c>
      <c r="B251" s="106" t="s">
        <v>390</v>
      </c>
      <c r="C251" s="104" t="s">
        <v>169</v>
      </c>
      <c r="D251" s="104" t="s">
        <v>485</v>
      </c>
      <c r="E251" s="104" t="s">
        <v>384</v>
      </c>
      <c r="F251" s="104" t="s">
        <v>174</v>
      </c>
      <c r="G251" s="107">
        <v>837.5</v>
      </c>
    </row>
    <row r="252" spans="1:7" ht="12.75">
      <c r="A252" s="21">
        <f t="shared" si="3"/>
        <v>241</v>
      </c>
      <c r="B252" s="106" t="s">
        <v>757</v>
      </c>
      <c r="C252" s="104" t="s">
        <v>169</v>
      </c>
      <c r="D252" s="104" t="s">
        <v>485</v>
      </c>
      <c r="E252" s="104" t="s">
        <v>384</v>
      </c>
      <c r="F252" s="104" t="s">
        <v>1028</v>
      </c>
      <c r="G252" s="107">
        <v>837.5</v>
      </c>
    </row>
    <row r="253" spans="1:7" ht="12.75">
      <c r="A253" s="21">
        <f t="shared" si="3"/>
        <v>242</v>
      </c>
      <c r="B253" s="106" t="s">
        <v>266</v>
      </c>
      <c r="C253" s="104" t="s">
        <v>169</v>
      </c>
      <c r="D253" s="104" t="s">
        <v>489</v>
      </c>
      <c r="E253" s="104" t="s">
        <v>800</v>
      </c>
      <c r="F253" s="104" t="s">
        <v>174</v>
      </c>
      <c r="G253" s="107">
        <v>11215.4</v>
      </c>
    </row>
    <row r="254" spans="1:7" ht="25.5">
      <c r="A254" s="21">
        <f t="shared" si="3"/>
        <v>243</v>
      </c>
      <c r="B254" s="106" t="s">
        <v>40</v>
      </c>
      <c r="C254" s="104" t="s">
        <v>169</v>
      </c>
      <c r="D254" s="104" t="s">
        <v>489</v>
      </c>
      <c r="E254" s="104" t="s">
        <v>532</v>
      </c>
      <c r="F254" s="104" t="s">
        <v>174</v>
      </c>
      <c r="G254" s="107">
        <v>6868</v>
      </c>
    </row>
    <row r="255" spans="1:7" ht="12.75">
      <c r="A255" s="21">
        <f t="shared" si="3"/>
        <v>244</v>
      </c>
      <c r="B255" s="106" t="s">
        <v>736</v>
      </c>
      <c r="C255" s="104" t="s">
        <v>169</v>
      </c>
      <c r="D255" s="104" t="s">
        <v>489</v>
      </c>
      <c r="E255" s="104" t="s">
        <v>737</v>
      </c>
      <c r="F255" s="104" t="s">
        <v>174</v>
      </c>
      <c r="G255" s="107">
        <v>6868</v>
      </c>
    </row>
    <row r="256" spans="1:7" ht="12.75">
      <c r="A256" s="21">
        <f t="shared" si="3"/>
        <v>245</v>
      </c>
      <c r="B256" s="106" t="s">
        <v>754</v>
      </c>
      <c r="C256" s="104" t="s">
        <v>169</v>
      </c>
      <c r="D256" s="104" t="s">
        <v>489</v>
      </c>
      <c r="E256" s="104" t="s">
        <v>737</v>
      </c>
      <c r="F256" s="104" t="s">
        <v>484</v>
      </c>
      <c r="G256" s="107">
        <v>6868</v>
      </c>
    </row>
    <row r="257" spans="1:7" ht="12.75">
      <c r="A257" s="21">
        <f t="shared" si="3"/>
        <v>246</v>
      </c>
      <c r="B257" s="106" t="s">
        <v>273</v>
      </c>
      <c r="C257" s="104" t="s">
        <v>169</v>
      </c>
      <c r="D257" s="104" t="s">
        <v>489</v>
      </c>
      <c r="E257" s="104" t="s">
        <v>171</v>
      </c>
      <c r="F257" s="104" t="s">
        <v>174</v>
      </c>
      <c r="G257" s="107">
        <v>4347.4</v>
      </c>
    </row>
    <row r="258" spans="1:7" ht="38.25">
      <c r="A258" s="21">
        <f t="shared" si="3"/>
        <v>247</v>
      </c>
      <c r="B258" s="106" t="s">
        <v>819</v>
      </c>
      <c r="C258" s="104" t="s">
        <v>169</v>
      </c>
      <c r="D258" s="104" t="s">
        <v>489</v>
      </c>
      <c r="E258" s="104" t="s">
        <v>820</v>
      </c>
      <c r="F258" s="104" t="s">
        <v>174</v>
      </c>
      <c r="G258" s="107">
        <v>4347.4</v>
      </c>
    </row>
    <row r="259" spans="1:7" ht="12.75">
      <c r="A259" s="21">
        <f t="shared" si="3"/>
        <v>248</v>
      </c>
      <c r="B259" s="106" t="s">
        <v>757</v>
      </c>
      <c r="C259" s="104" t="s">
        <v>169</v>
      </c>
      <c r="D259" s="104" t="s">
        <v>489</v>
      </c>
      <c r="E259" s="104" t="s">
        <v>820</v>
      </c>
      <c r="F259" s="104" t="s">
        <v>1028</v>
      </c>
      <c r="G259" s="107">
        <v>4347.4</v>
      </c>
    </row>
    <row r="260" spans="1:7" ht="12.75">
      <c r="A260" s="21">
        <f t="shared" si="3"/>
        <v>249</v>
      </c>
      <c r="B260" s="106" t="s">
        <v>267</v>
      </c>
      <c r="C260" s="104" t="s">
        <v>169</v>
      </c>
      <c r="D260" s="104" t="s">
        <v>490</v>
      </c>
      <c r="E260" s="104" t="s">
        <v>800</v>
      </c>
      <c r="F260" s="104" t="s">
        <v>174</v>
      </c>
      <c r="G260" s="107">
        <f>4985.315+15.1</f>
        <v>5000.415</v>
      </c>
    </row>
    <row r="261" spans="1:7" ht="51">
      <c r="A261" s="21">
        <f t="shared" si="3"/>
        <v>250</v>
      </c>
      <c r="B261" s="106" t="s">
        <v>41</v>
      </c>
      <c r="C261" s="104" t="s">
        <v>169</v>
      </c>
      <c r="D261" s="104" t="s">
        <v>490</v>
      </c>
      <c r="E261" s="104" t="s">
        <v>533</v>
      </c>
      <c r="F261" s="104" t="s">
        <v>174</v>
      </c>
      <c r="G261" s="107">
        <f>4985.315+15.1</f>
        <v>5000.415</v>
      </c>
    </row>
    <row r="262" spans="1:7" ht="12.75">
      <c r="A262" s="21">
        <f t="shared" si="3"/>
        <v>251</v>
      </c>
      <c r="B262" s="106" t="s">
        <v>751</v>
      </c>
      <c r="C262" s="104" t="s">
        <v>169</v>
      </c>
      <c r="D262" s="104" t="s">
        <v>490</v>
      </c>
      <c r="E262" s="104" t="s">
        <v>491</v>
      </c>
      <c r="F262" s="104" t="s">
        <v>174</v>
      </c>
      <c r="G262" s="107">
        <f>4985.315+15.1</f>
        <v>5000.415</v>
      </c>
    </row>
    <row r="263" spans="1:7" ht="12.75">
      <c r="A263" s="21">
        <f t="shared" si="3"/>
        <v>252</v>
      </c>
      <c r="B263" s="106" t="s">
        <v>754</v>
      </c>
      <c r="C263" s="104" t="s">
        <v>169</v>
      </c>
      <c r="D263" s="104" t="s">
        <v>490</v>
      </c>
      <c r="E263" s="104" t="s">
        <v>491</v>
      </c>
      <c r="F263" s="104" t="s">
        <v>484</v>
      </c>
      <c r="G263" s="107">
        <f>4985.315+15.1</f>
        <v>5000.415</v>
      </c>
    </row>
    <row r="264" spans="1:7" ht="38.25">
      <c r="A264" s="33">
        <f t="shared" si="3"/>
        <v>253</v>
      </c>
      <c r="B264" s="110" t="s">
        <v>732</v>
      </c>
      <c r="C264" s="111" t="s">
        <v>170</v>
      </c>
      <c r="D264" s="111" t="s">
        <v>175</v>
      </c>
      <c r="E264" s="111" t="s">
        <v>800</v>
      </c>
      <c r="F264" s="111" t="s">
        <v>174</v>
      </c>
      <c r="G264" s="105">
        <v>41234.1124</v>
      </c>
    </row>
    <row r="265" spans="1:7" ht="12.75">
      <c r="A265" s="21">
        <f t="shared" si="3"/>
        <v>254</v>
      </c>
      <c r="B265" s="106" t="s">
        <v>720</v>
      </c>
      <c r="C265" s="104" t="s">
        <v>170</v>
      </c>
      <c r="D265" s="104" t="s">
        <v>481</v>
      </c>
      <c r="E265" s="104" t="s">
        <v>800</v>
      </c>
      <c r="F265" s="104" t="s">
        <v>174</v>
      </c>
      <c r="G265" s="107">
        <v>24852.7179</v>
      </c>
    </row>
    <row r="266" spans="1:7" ht="12.75">
      <c r="A266" s="21">
        <f t="shared" si="3"/>
        <v>255</v>
      </c>
      <c r="B266" s="106" t="s">
        <v>264</v>
      </c>
      <c r="C266" s="104" t="s">
        <v>170</v>
      </c>
      <c r="D266" s="104" t="s">
        <v>485</v>
      </c>
      <c r="E266" s="104" t="s">
        <v>800</v>
      </c>
      <c r="F266" s="104" t="s">
        <v>174</v>
      </c>
      <c r="G266" s="107">
        <v>24392.7179</v>
      </c>
    </row>
    <row r="267" spans="1:7" ht="12.75">
      <c r="A267" s="21">
        <f t="shared" si="3"/>
        <v>256</v>
      </c>
      <c r="B267" s="106" t="s">
        <v>42</v>
      </c>
      <c r="C267" s="104" t="s">
        <v>170</v>
      </c>
      <c r="D267" s="104" t="s">
        <v>485</v>
      </c>
      <c r="E267" s="104" t="s">
        <v>531</v>
      </c>
      <c r="F267" s="104" t="s">
        <v>174</v>
      </c>
      <c r="G267" s="107">
        <v>18528.5179</v>
      </c>
    </row>
    <row r="268" spans="1:7" ht="12.75">
      <c r="A268" s="21">
        <f t="shared" si="3"/>
        <v>257</v>
      </c>
      <c r="B268" s="106" t="s">
        <v>751</v>
      </c>
      <c r="C268" s="104" t="s">
        <v>170</v>
      </c>
      <c r="D268" s="104" t="s">
        <v>485</v>
      </c>
      <c r="E268" s="104" t="s">
        <v>487</v>
      </c>
      <c r="F268" s="104" t="s">
        <v>174</v>
      </c>
      <c r="G268" s="107">
        <v>18028.5179</v>
      </c>
    </row>
    <row r="269" spans="1:7" ht="12.75">
      <c r="A269" s="21">
        <f t="shared" si="3"/>
        <v>258</v>
      </c>
      <c r="B269" s="106" t="s">
        <v>754</v>
      </c>
      <c r="C269" s="104" t="s">
        <v>170</v>
      </c>
      <c r="D269" s="104" t="s">
        <v>485</v>
      </c>
      <c r="E269" s="104" t="s">
        <v>487</v>
      </c>
      <c r="F269" s="104" t="s">
        <v>484</v>
      </c>
      <c r="G269" s="107">
        <v>18028.5179</v>
      </c>
    </row>
    <row r="270" spans="1:7" ht="25.5">
      <c r="A270" s="21">
        <f t="shared" si="3"/>
        <v>259</v>
      </c>
      <c r="B270" s="106" t="s">
        <v>19</v>
      </c>
      <c r="C270" s="104" t="s">
        <v>170</v>
      </c>
      <c r="D270" s="104" t="s">
        <v>485</v>
      </c>
      <c r="E270" s="104" t="s">
        <v>20</v>
      </c>
      <c r="F270" s="104" t="s">
        <v>174</v>
      </c>
      <c r="G270" s="107">
        <v>500</v>
      </c>
    </row>
    <row r="271" spans="1:7" ht="12.75">
      <c r="A271" s="21">
        <f t="shared" si="3"/>
        <v>260</v>
      </c>
      <c r="B271" s="106" t="s">
        <v>754</v>
      </c>
      <c r="C271" s="104" t="s">
        <v>170</v>
      </c>
      <c r="D271" s="104" t="s">
        <v>485</v>
      </c>
      <c r="E271" s="104" t="s">
        <v>20</v>
      </c>
      <c r="F271" s="104" t="s">
        <v>484</v>
      </c>
      <c r="G271" s="107">
        <v>500</v>
      </c>
    </row>
    <row r="272" spans="1:7" ht="12.75">
      <c r="A272" s="21">
        <f t="shared" si="3"/>
        <v>261</v>
      </c>
      <c r="B272" s="106" t="s">
        <v>273</v>
      </c>
      <c r="C272" s="104" t="s">
        <v>170</v>
      </c>
      <c r="D272" s="104" t="s">
        <v>485</v>
      </c>
      <c r="E272" s="104" t="s">
        <v>171</v>
      </c>
      <c r="F272" s="104" t="s">
        <v>174</v>
      </c>
      <c r="G272" s="107">
        <v>5721.4</v>
      </c>
    </row>
    <row r="273" spans="1:7" ht="25.5">
      <c r="A273" s="21">
        <f t="shared" si="3"/>
        <v>262</v>
      </c>
      <c r="B273" s="106" t="s">
        <v>676</v>
      </c>
      <c r="C273" s="104" t="s">
        <v>170</v>
      </c>
      <c r="D273" s="104" t="s">
        <v>485</v>
      </c>
      <c r="E273" s="104" t="s">
        <v>145</v>
      </c>
      <c r="F273" s="104" t="s">
        <v>174</v>
      </c>
      <c r="G273" s="107">
        <v>5721.4</v>
      </c>
    </row>
    <row r="274" spans="1:7" ht="12.75">
      <c r="A274" s="21">
        <f t="shared" si="3"/>
        <v>263</v>
      </c>
      <c r="B274" s="106" t="s">
        <v>757</v>
      </c>
      <c r="C274" s="104" t="s">
        <v>170</v>
      </c>
      <c r="D274" s="104" t="s">
        <v>485</v>
      </c>
      <c r="E274" s="104" t="s">
        <v>145</v>
      </c>
      <c r="F274" s="104" t="s">
        <v>1028</v>
      </c>
      <c r="G274" s="107">
        <v>5721.4</v>
      </c>
    </row>
    <row r="275" spans="1:7" ht="25.5">
      <c r="A275" s="21">
        <f t="shared" si="3"/>
        <v>264</v>
      </c>
      <c r="B275" s="106" t="s">
        <v>670</v>
      </c>
      <c r="C275" s="104" t="s">
        <v>170</v>
      </c>
      <c r="D275" s="104" t="s">
        <v>485</v>
      </c>
      <c r="E275" s="104" t="s">
        <v>619</v>
      </c>
      <c r="F275" s="104" t="s">
        <v>174</v>
      </c>
      <c r="G275" s="107">
        <v>142.8</v>
      </c>
    </row>
    <row r="276" spans="1:7" ht="51">
      <c r="A276" s="21">
        <f t="shared" si="3"/>
        <v>265</v>
      </c>
      <c r="B276" s="106" t="s">
        <v>391</v>
      </c>
      <c r="C276" s="104" t="s">
        <v>170</v>
      </c>
      <c r="D276" s="104" t="s">
        <v>485</v>
      </c>
      <c r="E276" s="104" t="s">
        <v>392</v>
      </c>
      <c r="F276" s="104" t="s">
        <v>174</v>
      </c>
      <c r="G276" s="107">
        <v>142.8</v>
      </c>
    </row>
    <row r="277" spans="1:7" ht="12.75">
      <c r="A277" s="21">
        <f aca="true" t="shared" si="4" ref="A277:A340">1+A276</f>
        <v>266</v>
      </c>
      <c r="B277" s="106" t="s">
        <v>757</v>
      </c>
      <c r="C277" s="104" t="s">
        <v>170</v>
      </c>
      <c r="D277" s="104" t="s">
        <v>485</v>
      </c>
      <c r="E277" s="104" t="s">
        <v>392</v>
      </c>
      <c r="F277" s="104" t="s">
        <v>1028</v>
      </c>
      <c r="G277" s="107">
        <v>142.8</v>
      </c>
    </row>
    <row r="278" spans="1:7" ht="12.75">
      <c r="A278" s="21">
        <f t="shared" si="4"/>
        <v>267</v>
      </c>
      <c r="B278" s="106" t="s">
        <v>266</v>
      </c>
      <c r="C278" s="104" t="s">
        <v>170</v>
      </c>
      <c r="D278" s="104" t="s">
        <v>489</v>
      </c>
      <c r="E278" s="104" t="s">
        <v>800</v>
      </c>
      <c r="F278" s="104" t="s">
        <v>174</v>
      </c>
      <c r="G278" s="107">
        <v>460</v>
      </c>
    </row>
    <row r="279" spans="1:7" ht="12.75">
      <c r="A279" s="21">
        <f t="shared" si="4"/>
        <v>268</v>
      </c>
      <c r="B279" s="106" t="s">
        <v>273</v>
      </c>
      <c r="C279" s="104" t="s">
        <v>170</v>
      </c>
      <c r="D279" s="104" t="s">
        <v>489</v>
      </c>
      <c r="E279" s="104" t="s">
        <v>171</v>
      </c>
      <c r="F279" s="104" t="s">
        <v>174</v>
      </c>
      <c r="G279" s="107">
        <v>460</v>
      </c>
    </row>
    <row r="280" spans="1:7" ht="25.5">
      <c r="A280" s="21">
        <f t="shared" si="4"/>
        <v>269</v>
      </c>
      <c r="B280" s="106" t="s">
        <v>393</v>
      </c>
      <c r="C280" s="104" t="s">
        <v>170</v>
      </c>
      <c r="D280" s="104" t="s">
        <v>489</v>
      </c>
      <c r="E280" s="104" t="s">
        <v>394</v>
      </c>
      <c r="F280" s="104" t="s">
        <v>174</v>
      </c>
      <c r="G280" s="107">
        <v>460</v>
      </c>
    </row>
    <row r="281" spans="1:7" ht="12.75">
      <c r="A281" s="21">
        <f t="shared" si="4"/>
        <v>270</v>
      </c>
      <c r="B281" s="106" t="s">
        <v>757</v>
      </c>
      <c r="C281" s="104" t="s">
        <v>170</v>
      </c>
      <c r="D281" s="104" t="s">
        <v>489</v>
      </c>
      <c r="E281" s="104" t="s">
        <v>394</v>
      </c>
      <c r="F281" s="104" t="s">
        <v>1028</v>
      </c>
      <c r="G281" s="107">
        <v>460</v>
      </c>
    </row>
    <row r="282" spans="1:7" ht="12.75">
      <c r="A282" s="21">
        <f t="shared" si="4"/>
        <v>271</v>
      </c>
      <c r="B282" s="106" t="s">
        <v>395</v>
      </c>
      <c r="C282" s="104" t="s">
        <v>170</v>
      </c>
      <c r="D282" s="104" t="s">
        <v>492</v>
      </c>
      <c r="E282" s="104" t="s">
        <v>800</v>
      </c>
      <c r="F282" s="104" t="s">
        <v>174</v>
      </c>
      <c r="G282" s="107">
        <v>2690.273</v>
      </c>
    </row>
    <row r="283" spans="1:7" ht="12.75">
      <c r="A283" s="21">
        <f t="shared" si="4"/>
        <v>272</v>
      </c>
      <c r="B283" s="106" t="s">
        <v>571</v>
      </c>
      <c r="C283" s="104" t="s">
        <v>170</v>
      </c>
      <c r="D283" s="104" t="s">
        <v>493</v>
      </c>
      <c r="E283" s="104" t="s">
        <v>800</v>
      </c>
      <c r="F283" s="104" t="s">
        <v>174</v>
      </c>
      <c r="G283" s="107">
        <v>1936.596</v>
      </c>
    </row>
    <row r="284" spans="1:7" ht="12.75">
      <c r="A284" s="21">
        <f t="shared" si="4"/>
        <v>273</v>
      </c>
      <c r="B284" s="106" t="s">
        <v>677</v>
      </c>
      <c r="C284" s="104" t="s">
        <v>170</v>
      </c>
      <c r="D284" s="104" t="s">
        <v>493</v>
      </c>
      <c r="E284" s="104" t="s">
        <v>396</v>
      </c>
      <c r="F284" s="104" t="s">
        <v>174</v>
      </c>
      <c r="G284" s="107">
        <v>844</v>
      </c>
    </row>
    <row r="285" spans="1:7" ht="12.75">
      <c r="A285" s="21">
        <f t="shared" si="4"/>
        <v>274</v>
      </c>
      <c r="B285" s="106" t="s">
        <v>751</v>
      </c>
      <c r="C285" s="104" t="s">
        <v>170</v>
      </c>
      <c r="D285" s="104" t="s">
        <v>493</v>
      </c>
      <c r="E285" s="104" t="s">
        <v>397</v>
      </c>
      <c r="F285" s="104" t="s">
        <v>174</v>
      </c>
      <c r="G285" s="107">
        <v>844</v>
      </c>
    </row>
    <row r="286" spans="1:7" ht="12.75">
      <c r="A286" s="21">
        <f t="shared" si="4"/>
        <v>275</v>
      </c>
      <c r="B286" s="106" t="s">
        <v>754</v>
      </c>
      <c r="C286" s="104" t="s">
        <v>170</v>
      </c>
      <c r="D286" s="104" t="s">
        <v>493</v>
      </c>
      <c r="E286" s="104" t="s">
        <v>397</v>
      </c>
      <c r="F286" s="104" t="s">
        <v>484</v>
      </c>
      <c r="G286" s="107">
        <v>844</v>
      </c>
    </row>
    <row r="287" spans="1:7" ht="12.75">
      <c r="A287" s="21">
        <f t="shared" si="4"/>
        <v>276</v>
      </c>
      <c r="B287" s="106" t="s">
        <v>671</v>
      </c>
      <c r="C287" s="104" t="s">
        <v>170</v>
      </c>
      <c r="D287" s="104" t="s">
        <v>493</v>
      </c>
      <c r="E287" s="104" t="s">
        <v>534</v>
      </c>
      <c r="F287" s="104" t="s">
        <v>174</v>
      </c>
      <c r="G287" s="107">
        <v>593.996</v>
      </c>
    </row>
    <row r="288" spans="1:7" ht="12.75">
      <c r="A288" s="21">
        <f t="shared" si="4"/>
        <v>277</v>
      </c>
      <c r="B288" s="106" t="s">
        <v>751</v>
      </c>
      <c r="C288" s="104" t="s">
        <v>170</v>
      </c>
      <c r="D288" s="104" t="s">
        <v>493</v>
      </c>
      <c r="E288" s="104" t="s">
        <v>494</v>
      </c>
      <c r="F288" s="104" t="s">
        <v>174</v>
      </c>
      <c r="G288" s="107">
        <v>593.996</v>
      </c>
    </row>
    <row r="289" spans="1:7" ht="12.75">
      <c r="A289" s="21">
        <f t="shared" si="4"/>
        <v>278</v>
      </c>
      <c r="B289" s="106" t="s">
        <v>754</v>
      </c>
      <c r="C289" s="104" t="s">
        <v>170</v>
      </c>
      <c r="D289" s="104" t="s">
        <v>493</v>
      </c>
      <c r="E289" s="104" t="s">
        <v>494</v>
      </c>
      <c r="F289" s="104" t="s">
        <v>484</v>
      </c>
      <c r="G289" s="107">
        <v>593.996</v>
      </c>
    </row>
    <row r="290" spans="1:7" ht="12.75">
      <c r="A290" s="21">
        <f t="shared" si="4"/>
        <v>279</v>
      </c>
      <c r="B290" s="106" t="s">
        <v>273</v>
      </c>
      <c r="C290" s="104" t="s">
        <v>170</v>
      </c>
      <c r="D290" s="104" t="s">
        <v>493</v>
      </c>
      <c r="E290" s="104" t="s">
        <v>171</v>
      </c>
      <c r="F290" s="104" t="s">
        <v>174</v>
      </c>
      <c r="G290" s="107">
        <v>478.6</v>
      </c>
    </row>
    <row r="291" spans="1:7" ht="25.5">
      <c r="A291" s="21">
        <f t="shared" si="4"/>
        <v>280</v>
      </c>
      <c r="B291" s="106" t="s">
        <v>676</v>
      </c>
      <c r="C291" s="104" t="s">
        <v>170</v>
      </c>
      <c r="D291" s="104" t="s">
        <v>493</v>
      </c>
      <c r="E291" s="104" t="s">
        <v>145</v>
      </c>
      <c r="F291" s="104" t="s">
        <v>174</v>
      </c>
      <c r="G291" s="107">
        <v>478.6</v>
      </c>
    </row>
    <row r="292" spans="1:7" ht="12.75">
      <c r="A292" s="21">
        <f t="shared" si="4"/>
        <v>281</v>
      </c>
      <c r="B292" s="106" t="s">
        <v>757</v>
      </c>
      <c r="C292" s="104" t="s">
        <v>170</v>
      </c>
      <c r="D292" s="104" t="s">
        <v>493</v>
      </c>
      <c r="E292" s="104" t="s">
        <v>145</v>
      </c>
      <c r="F292" s="104" t="s">
        <v>1028</v>
      </c>
      <c r="G292" s="107">
        <v>478.6</v>
      </c>
    </row>
    <row r="293" spans="1:7" ht="25.5">
      <c r="A293" s="21">
        <f t="shared" si="4"/>
        <v>282</v>
      </c>
      <c r="B293" s="106" t="s">
        <v>672</v>
      </c>
      <c r="C293" s="104" t="s">
        <v>170</v>
      </c>
      <c r="D293" s="104" t="s">
        <v>493</v>
      </c>
      <c r="E293" s="104" t="s">
        <v>621</v>
      </c>
      <c r="F293" s="104" t="s">
        <v>174</v>
      </c>
      <c r="G293" s="107">
        <v>20</v>
      </c>
    </row>
    <row r="294" spans="1:7" ht="63.75">
      <c r="A294" s="21">
        <f t="shared" si="4"/>
        <v>283</v>
      </c>
      <c r="B294" s="106" t="s">
        <v>680</v>
      </c>
      <c r="C294" s="104" t="s">
        <v>170</v>
      </c>
      <c r="D294" s="104" t="s">
        <v>493</v>
      </c>
      <c r="E294" s="104" t="s">
        <v>146</v>
      </c>
      <c r="F294" s="104" t="s">
        <v>174</v>
      </c>
      <c r="G294" s="107">
        <v>20</v>
      </c>
    </row>
    <row r="295" spans="1:7" ht="12.75">
      <c r="A295" s="21">
        <f t="shared" si="4"/>
        <v>284</v>
      </c>
      <c r="B295" s="106" t="s">
        <v>757</v>
      </c>
      <c r="C295" s="104" t="s">
        <v>170</v>
      </c>
      <c r="D295" s="104" t="s">
        <v>493</v>
      </c>
      <c r="E295" s="104" t="s">
        <v>146</v>
      </c>
      <c r="F295" s="104" t="s">
        <v>1028</v>
      </c>
      <c r="G295" s="107">
        <v>20</v>
      </c>
    </row>
    <row r="296" spans="1:7" ht="12.75">
      <c r="A296" s="21">
        <f t="shared" si="4"/>
        <v>285</v>
      </c>
      <c r="B296" s="106" t="s">
        <v>572</v>
      </c>
      <c r="C296" s="104" t="s">
        <v>170</v>
      </c>
      <c r="D296" s="104" t="s">
        <v>398</v>
      </c>
      <c r="E296" s="104" t="s">
        <v>800</v>
      </c>
      <c r="F296" s="104" t="s">
        <v>174</v>
      </c>
      <c r="G296" s="107">
        <v>753.677</v>
      </c>
    </row>
    <row r="297" spans="1:7" ht="51">
      <c r="A297" s="21">
        <f t="shared" si="4"/>
        <v>286</v>
      </c>
      <c r="B297" s="106" t="s">
        <v>41</v>
      </c>
      <c r="C297" s="104" t="s">
        <v>170</v>
      </c>
      <c r="D297" s="104" t="s">
        <v>398</v>
      </c>
      <c r="E297" s="104" t="s">
        <v>533</v>
      </c>
      <c r="F297" s="104" t="s">
        <v>174</v>
      </c>
      <c r="G297" s="107">
        <v>753.677</v>
      </c>
    </row>
    <row r="298" spans="1:7" ht="12.75">
      <c r="A298" s="21">
        <f t="shared" si="4"/>
        <v>287</v>
      </c>
      <c r="B298" s="106" t="s">
        <v>751</v>
      </c>
      <c r="C298" s="104" t="s">
        <v>170</v>
      </c>
      <c r="D298" s="104" t="s">
        <v>398</v>
      </c>
      <c r="E298" s="104" t="s">
        <v>491</v>
      </c>
      <c r="F298" s="104" t="s">
        <v>174</v>
      </c>
      <c r="G298" s="107">
        <v>753.677</v>
      </c>
    </row>
    <row r="299" spans="1:7" ht="12.75">
      <c r="A299" s="21">
        <f t="shared" si="4"/>
        <v>288</v>
      </c>
      <c r="B299" s="106" t="s">
        <v>754</v>
      </c>
      <c r="C299" s="104" t="s">
        <v>170</v>
      </c>
      <c r="D299" s="104" t="s">
        <v>398</v>
      </c>
      <c r="E299" s="104" t="s">
        <v>491</v>
      </c>
      <c r="F299" s="104" t="s">
        <v>484</v>
      </c>
      <c r="G299" s="107">
        <v>753.677</v>
      </c>
    </row>
    <row r="300" spans="1:7" ht="12.75">
      <c r="A300" s="21">
        <f t="shared" si="4"/>
        <v>289</v>
      </c>
      <c r="B300" s="106" t="s">
        <v>399</v>
      </c>
      <c r="C300" s="104" t="s">
        <v>170</v>
      </c>
      <c r="D300" s="104" t="s">
        <v>500</v>
      </c>
      <c r="E300" s="104" t="s">
        <v>800</v>
      </c>
      <c r="F300" s="104" t="s">
        <v>174</v>
      </c>
      <c r="G300" s="107">
        <v>9169.1215</v>
      </c>
    </row>
    <row r="301" spans="1:7" ht="12.75">
      <c r="A301" s="21">
        <f t="shared" si="4"/>
        <v>290</v>
      </c>
      <c r="B301" s="106" t="s">
        <v>678</v>
      </c>
      <c r="C301" s="104" t="s">
        <v>170</v>
      </c>
      <c r="D301" s="104" t="s">
        <v>54</v>
      </c>
      <c r="E301" s="104" t="s">
        <v>800</v>
      </c>
      <c r="F301" s="104" t="s">
        <v>174</v>
      </c>
      <c r="G301" s="107">
        <v>3300.015</v>
      </c>
    </row>
    <row r="302" spans="1:7" ht="12.75">
      <c r="A302" s="21">
        <f t="shared" si="4"/>
        <v>291</v>
      </c>
      <c r="B302" s="106" t="s">
        <v>378</v>
      </c>
      <c r="C302" s="104" t="s">
        <v>170</v>
      </c>
      <c r="D302" s="104" t="s">
        <v>54</v>
      </c>
      <c r="E302" s="104" t="s">
        <v>403</v>
      </c>
      <c r="F302" s="104" t="s">
        <v>174</v>
      </c>
      <c r="G302" s="107">
        <v>3300</v>
      </c>
    </row>
    <row r="303" spans="1:7" ht="38.25">
      <c r="A303" s="21">
        <f t="shared" si="4"/>
        <v>292</v>
      </c>
      <c r="B303" s="106" t="s">
        <v>404</v>
      </c>
      <c r="C303" s="104" t="s">
        <v>170</v>
      </c>
      <c r="D303" s="104" t="s">
        <v>54</v>
      </c>
      <c r="E303" s="104" t="s">
        <v>405</v>
      </c>
      <c r="F303" s="104" t="s">
        <v>174</v>
      </c>
      <c r="G303" s="107">
        <v>3300</v>
      </c>
    </row>
    <row r="304" spans="1:7" ht="12.75">
      <c r="A304" s="21">
        <f t="shared" si="4"/>
        <v>293</v>
      </c>
      <c r="B304" s="106" t="s">
        <v>754</v>
      </c>
      <c r="C304" s="104" t="s">
        <v>170</v>
      </c>
      <c r="D304" s="104" t="s">
        <v>54</v>
      </c>
      <c r="E304" s="104" t="s">
        <v>405</v>
      </c>
      <c r="F304" s="104" t="s">
        <v>484</v>
      </c>
      <c r="G304" s="107">
        <v>3300</v>
      </c>
    </row>
    <row r="305" spans="1:7" ht="12.75">
      <c r="A305" s="21">
        <f t="shared" si="4"/>
        <v>294</v>
      </c>
      <c r="B305" s="106" t="s">
        <v>273</v>
      </c>
      <c r="C305" s="104" t="s">
        <v>170</v>
      </c>
      <c r="D305" s="104" t="s">
        <v>54</v>
      </c>
      <c r="E305" s="104" t="s">
        <v>171</v>
      </c>
      <c r="F305" s="104" t="s">
        <v>174</v>
      </c>
      <c r="G305" s="107">
        <v>0.015</v>
      </c>
    </row>
    <row r="306" spans="1:7" ht="38.25">
      <c r="A306" s="21">
        <f t="shared" si="4"/>
        <v>295</v>
      </c>
      <c r="B306" s="106" t="s">
        <v>622</v>
      </c>
      <c r="C306" s="104" t="s">
        <v>170</v>
      </c>
      <c r="D306" s="104" t="s">
        <v>54</v>
      </c>
      <c r="E306" s="104" t="s">
        <v>401</v>
      </c>
      <c r="F306" s="104" t="s">
        <v>174</v>
      </c>
      <c r="G306" s="107">
        <v>0.015</v>
      </c>
    </row>
    <row r="307" spans="1:7" ht="12.75">
      <c r="A307" s="21">
        <f t="shared" si="4"/>
        <v>296</v>
      </c>
      <c r="B307" s="106" t="s">
        <v>757</v>
      </c>
      <c r="C307" s="104" t="s">
        <v>170</v>
      </c>
      <c r="D307" s="104" t="s">
        <v>54</v>
      </c>
      <c r="E307" s="104" t="s">
        <v>401</v>
      </c>
      <c r="F307" s="104" t="s">
        <v>1028</v>
      </c>
      <c r="G307" s="107">
        <v>0.015</v>
      </c>
    </row>
    <row r="308" spans="1:7" ht="12.75">
      <c r="A308" s="21">
        <f t="shared" si="4"/>
        <v>297</v>
      </c>
      <c r="B308" s="106" t="s">
        <v>579</v>
      </c>
      <c r="C308" s="104" t="s">
        <v>170</v>
      </c>
      <c r="D308" s="104" t="s">
        <v>400</v>
      </c>
      <c r="E308" s="104" t="s">
        <v>800</v>
      </c>
      <c r="F308" s="104" t="s">
        <v>174</v>
      </c>
      <c r="G308" s="107">
        <v>5651.985</v>
      </c>
    </row>
    <row r="309" spans="1:7" ht="12.75">
      <c r="A309" s="21">
        <f t="shared" si="4"/>
        <v>298</v>
      </c>
      <c r="B309" s="106" t="s">
        <v>273</v>
      </c>
      <c r="C309" s="104" t="s">
        <v>170</v>
      </c>
      <c r="D309" s="104" t="s">
        <v>400</v>
      </c>
      <c r="E309" s="104" t="s">
        <v>171</v>
      </c>
      <c r="F309" s="104" t="s">
        <v>174</v>
      </c>
      <c r="G309" s="107">
        <v>5651.985</v>
      </c>
    </row>
    <row r="310" spans="1:7" ht="38.25">
      <c r="A310" s="21">
        <f t="shared" si="4"/>
        <v>299</v>
      </c>
      <c r="B310" s="106" t="s">
        <v>622</v>
      </c>
      <c r="C310" s="104" t="s">
        <v>170</v>
      </c>
      <c r="D310" s="104" t="s">
        <v>400</v>
      </c>
      <c r="E310" s="104" t="s">
        <v>401</v>
      </c>
      <c r="F310" s="104" t="s">
        <v>174</v>
      </c>
      <c r="G310" s="107">
        <v>5651.985</v>
      </c>
    </row>
    <row r="311" spans="1:7" ht="12.75">
      <c r="A311" s="21">
        <f t="shared" si="4"/>
        <v>300</v>
      </c>
      <c r="B311" s="106" t="s">
        <v>757</v>
      </c>
      <c r="C311" s="104" t="s">
        <v>170</v>
      </c>
      <c r="D311" s="104" t="s">
        <v>400</v>
      </c>
      <c r="E311" s="104" t="s">
        <v>401</v>
      </c>
      <c r="F311" s="104" t="s">
        <v>1028</v>
      </c>
      <c r="G311" s="107">
        <v>5651.985</v>
      </c>
    </row>
    <row r="312" spans="1:7" ht="12.75">
      <c r="A312" s="21">
        <f t="shared" si="4"/>
        <v>301</v>
      </c>
      <c r="B312" s="106" t="s">
        <v>578</v>
      </c>
      <c r="C312" s="104" t="s">
        <v>170</v>
      </c>
      <c r="D312" s="104" t="s">
        <v>402</v>
      </c>
      <c r="E312" s="104" t="s">
        <v>800</v>
      </c>
      <c r="F312" s="104" t="s">
        <v>174</v>
      </c>
      <c r="G312" s="107">
        <v>217.1215</v>
      </c>
    </row>
    <row r="313" spans="1:7" ht="12.75">
      <c r="A313" s="21">
        <f t="shared" si="4"/>
        <v>302</v>
      </c>
      <c r="B313" s="106" t="s">
        <v>42</v>
      </c>
      <c r="C313" s="104" t="s">
        <v>170</v>
      </c>
      <c r="D313" s="104" t="s">
        <v>402</v>
      </c>
      <c r="E313" s="104" t="s">
        <v>531</v>
      </c>
      <c r="F313" s="104" t="s">
        <v>174</v>
      </c>
      <c r="G313" s="107">
        <v>217.1215</v>
      </c>
    </row>
    <row r="314" spans="1:7" ht="12.75">
      <c r="A314" s="21">
        <f t="shared" si="4"/>
        <v>303</v>
      </c>
      <c r="B314" s="106" t="s">
        <v>751</v>
      </c>
      <c r="C314" s="104" t="s">
        <v>170</v>
      </c>
      <c r="D314" s="104" t="s">
        <v>402</v>
      </c>
      <c r="E314" s="104" t="s">
        <v>487</v>
      </c>
      <c r="F314" s="104" t="s">
        <v>174</v>
      </c>
      <c r="G314" s="107">
        <v>217.1215</v>
      </c>
    </row>
    <row r="315" spans="1:7" ht="12.75">
      <c r="A315" s="21">
        <f t="shared" si="4"/>
        <v>304</v>
      </c>
      <c r="B315" s="106" t="s">
        <v>754</v>
      </c>
      <c r="C315" s="104" t="s">
        <v>170</v>
      </c>
      <c r="D315" s="104" t="s">
        <v>402</v>
      </c>
      <c r="E315" s="104" t="s">
        <v>487</v>
      </c>
      <c r="F315" s="104" t="s">
        <v>484</v>
      </c>
      <c r="G315" s="107">
        <v>217.1215</v>
      </c>
    </row>
    <row r="316" spans="1:7" ht="38.25">
      <c r="A316" s="21">
        <f t="shared" si="4"/>
        <v>305</v>
      </c>
      <c r="B316" s="106" t="s">
        <v>828</v>
      </c>
      <c r="C316" s="104" t="s">
        <v>170</v>
      </c>
      <c r="D316" s="104" t="s">
        <v>829</v>
      </c>
      <c r="E316" s="104" t="s">
        <v>800</v>
      </c>
      <c r="F316" s="104" t="s">
        <v>174</v>
      </c>
      <c r="G316" s="107">
        <v>4522</v>
      </c>
    </row>
    <row r="317" spans="1:7" ht="12.75">
      <c r="A317" s="21">
        <f t="shared" si="4"/>
        <v>306</v>
      </c>
      <c r="B317" s="106" t="s">
        <v>581</v>
      </c>
      <c r="C317" s="104" t="s">
        <v>170</v>
      </c>
      <c r="D317" s="104" t="s">
        <v>830</v>
      </c>
      <c r="E317" s="104" t="s">
        <v>800</v>
      </c>
      <c r="F317" s="104" t="s">
        <v>174</v>
      </c>
      <c r="G317" s="107">
        <v>4522</v>
      </c>
    </row>
    <row r="318" spans="1:7" ht="12.75">
      <c r="A318" s="21">
        <f t="shared" si="4"/>
        <v>307</v>
      </c>
      <c r="B318" s="106" t="s">
        <v>273</v>
      </c>
      <c r="C318" s="104" t="s">
        <v>170</v>
      </c>
      <c r="D318" s="104" t="s">
        <v>830</v>
      </c>
      <c r="E318" s="104" t="s">
        <v>171</v>
      </c>
      <c r="F318" s="104" t="s">
        <v>174</v>
      </c>
      <c r="G318" s="107">
        <v>4112</v>
      </c>
    </row>
    <row r="319" spans="1:7" ht="25.5">
      <c r="A319" s="21">
        <f t="shared" si="4"/>
        <v>308</v>
      </c>
      <c r="B319" s="106" t="s">
        <v>676</v>
      </c>
      <c r="C319" s="104" t="s">
        <v>170</v>
      </c>
      <c r="D319" s="104" t="s">
        <v>830</v>
      </c>
      <c r="E319" s="104" t="s">
        <v>145</v>
      </c>
      <c r="F319" s="104" t="s">
        <v>174</v>
      </c>
      <c r="G319" s="107">
        <v>4112</v>
      </c>
    </row>
    <row r="320" spans="1:7" ht="12.75">
      <c r="A320" s="21">
        <f t="shared" si="4"/>
        <v>309</v>
      </c>
      <c r="B320" s="106" t="s">
        <v>143</v>
      </c>
      <c r="C320" s="104" t="s">
        <v>170</v>
      </c>
      <c r="D320" s="104" t="s">
        <v>830</v>
      </c>
      <c r="E320" s="104" t="s">
        <v>145</v>
      </c>
      <c r="F320" s="104" t="s">
        <v>144</v>
      </c>
      <c r="G320" s="107">
        <v>4112</v>
      </c>
    </row>
    <row r="321" spans="1:7" ht="25.5">
      <c r="A321" s="21">
        <f t="shared" si="4"/>
        <v>310</v>
      </c>
      <c r="B321" s="106" t="s">
        <v>672</v>
      </c>
      <c r="C321" s="104" t="s">
        <v>170</v>
      </c>
      <c r="D321" s="104" t="s">
        <v>830</v>
      </c>
      <c r="E321" s="104" t="s">
        <v>621</v>
      </c>
      <c r="F321" s="104" t="s">
        <v>174</v>
      </c>
      <c r="G321" s="107">
        <v>410</v>
      </c>
    </row>
    <row r="322" spans="1:7" ht="63.75">
      <c r="A322" s="21">
        <f t="shared" si="4"/>
        <v>311</v>
      </c>
      <c r="B322" s="106" t="s">
        <v>680</v>
      </c>
      <c r="C322" s="104" t="s">
        <v>170</v>
      </c>
      <c r="D322" s="104" t="s">
        <v>830</v>
      </c>
      <c r="E322" s="104" t="s">
        <v>146</v>
      </c>
      <c r="F322" s="104" t="s">
        <v>174</v>
      </c>
      <c r="G322" s="107">
        <v>80</v>
      </c>
    </row>
    <row r="323" spans="1:7" ht="12.75">
      <c r="A323" s="21">
        <f t="shared" si="4"/>
        <v>312</v>
      </c>
      <c r="B323" s="106" t="s">
        <v>143</v>
      </c>
      <c r="C323" s="104" t="s">
        <v>170</v>
      </c>
      <c r="D323" s="104" t="s">
        <v>830</v>
      </c>
      <c r="E323" s="104" t="s">
        <v>146</v>
      </c>
      <c r="F323" s="104" t="s">
        <v>144</v>
      </c>
      <c r="G323" s="107">
        <v>80</v>
      </c>
    </row>
    <row r="324" spans="1:7" ht="63.75">
      <c r="A324" s="21">
        <f t="shared" si="4"/>
        <v>313</v>
      </c>
      <c r="B324" s="106" t="s">
        <v>681</v>
      </c>
      <c r="C324" s="104" t="s">
        <v>170</v>
      </c>
      <c r="D324" s="104" t="s">
        <v>830</v>
      </c>
      <c r="E324" s="104" t="s">
        <v>147</v>
      </c>
      <c r="F324" s="104" t="s">
        <v>174</v>
      </c>
      <c r="G324" s="107">
        <v>330</v>
      </c>
    </row>
    <row r="325" spans="1:7" ht="12.75">
      <c r="A325" s="21">
        <f t="shared" si="4"/>
        <v>314</v>
      </c>
      <c r="B325" s="106" t="s">
        <v>143</v>
      </c>
      <c r="C325" s="104" t="s">
        <v>170</v>
      </c>
      <c r="D325" s="104" t="s">
        <v>830</v>
      </c>
      <c r="E325" s="104" t="s">
        <v>147</v>
      </c>
      <c r="F325" s="104" t="s">
        <v>144</v>
      </c>
      <c r="G325" s="107">
        <v>330</v>
      </c>
    </row>
    <row r="326" spans="1:7" ht="12.75">
      <c r="A326" s="33">
        <f t="shared" si="4"/>
        <v>315</v>
      </c>
      <c r="B326" s="110" t="s">
        <v>406</v>
      </c>
      <c r="C326" s="111" t="s">
        <v>177</v>
      </c>
      <c r="D326" s="111" t="s">
        <v>175</v>
      </c>
      <c r="E326" s="111" t="s">
        <v>800</v>
      </c>
      <c r="F326" s="111" t="s">
        <v>174</v>
      </c>
      <c r="G326" s="105">
        <f>2476.58+127</f>
        <v>2603.58</v>
      </c>
    </row>
    <row r="327" spans="1:7" ht="12.75">
      <c r="A327" s="21">
        <f t="shared" si="4"/>
        <v>316</v>
      </c>
      <c r="B327" s="106" t="s">
        <v>539</v>
      </c>
      <c r="C327" s="104" t="s">
        <v>177</v>
      </c>
      <c r="D327" s="104" t="s">
        <v>458</v>
      </c>
      <c r="E327" s="104" t="s">
        <v>800</v>
      </c>
      <c r="F327" s="104" t="s">
        <v>174</v>
      </c>
      <c r="G327" s="107">
        <f>2476.58+127</f>
        <v>2603.58</v>
      </c>
    </row>
    <row r="328" spans="1:7" ht="38.25">
      <c r="A328" s="21">
        <f t="shared" si="4"/>
        <v>317</v>
      </c>
      <c r="B328" s="106" t="s">
        <v>848</v>
      </c>
      <c r="C328" s="104" t="s">
        <v>177</v>
      </c>
      <c r="D328" s="104" t="s">
        <v>462</v>
      </c>
      <c r="E328" s="104" t="s">
        <v>800</v>
      </c>
      <c r="F328" s="104" t="s">
        <v>174</v>
      </c>
      <c r="G328" s="107">
        <f>2476.58+127</f>
        <v>2603.58</v>
      </c>
    </row>
    <row r="329" spans="1:7" ht="38.25">
      <c r="A329" s="21">
        <f t="shared" si="4"/>
        <v>318</v>
      </c>
      <c r="B329" s="106" t="s">
        <v>270</v>
      </c>
      <c r="C329" s="104" t="s">
        <v>177</v>
      </c>
      <c r="D329" s="104" t="s">
        <v>462</v>
      </c>
      <c r="E329" s="104" t="s">
        <v>503</v>
      </c>
      <c r="F329" s="104" t="s">
        <v>174</v>
      </c>
      <c r="G329" s="107">
        <f>2476.58+127</f>
        <v>2603.58</v>
      </c>
    </row>
    <row r="330" spans="1:7" ht="12.75">
      <c r="A330" s="21">
        <f t="shared" si="4"/>
        <v>319</v>
      </c>
      <c r="B330" s="106" t="s">
        <v>1024</v>
      </c>
      <c r="C330" s="104" t="s">
        <v>177</v>
      </c>
      <c r="D330" s="104" t="s">
        <v>462</v>
      </c>
      <c r="E330" s="104" t="s">
        <v>463</v>
      </c>
      <c r="F330" s="104" t="s">
        <v>174</v>
      </c>
      <c r="G330" s="107">
        <f>1313.71+127</f>
        <v>1440.71</v>
      </c>
    </row>
    <row r="331" spans="1:7" ht="12.75">
      <c r="A331" s="21">
        <f t="shared" si="4"/>
        <v>320</v>
      </c>
      <c r="B331" s="106" t="s">
        <v>1022</v>
      </c>
      <c r="C331" s="104" t="s">
        <v>177</v>
      </c>
      <c r="D331" s="104" t="s">
        <v>462</v>
      </c>
      <c r="E331" s="104" t="s">
        <v>463</v>
      </c>
      <c r="F331" s="104" t="s">
        <v>461</v>
      </c>
      <c r="G331" s="107">
        <f>1313.71+127</f>
        <v>1440.71</v>
      </c>
    </row>
    <row r="332" spans="1:7" ht="25.5">
      <c r="A332" s="21">
        <f t="shared" si="4"/>
        <v>321</v>
      </c>
      <c r="B332" s="106" t="s">
        <v>407</v>
      </c>
      <c r="C332" s="104" t="s">
        <v>177</v>
      </c>
      <c r="D332" s="104" t="s">
        <v>462</v>
      </c>
      <c r="E332" s="104" t="s">
        <v>464</v>
      </c>
      <c r="F332" s="104" t="s">
        <v>174</v>
      </c>
      <c r="G332" s="107">
        <v>1033.27</v>
      </c>
    </row>
    <row r="333" spans="1:7" ht="12.75">
      <c r="A333" s="21">
        <f t="shared" si="4"/>
        <v>322</v>
      </c>
      <c r="B333" s="106" t="s">
        <v>1022</v>
      </c>
      <c r="C333" s="104" t="s">
        <v>177</v>
      </c>
      <c r="D333" s="104" t="s">
        <v>462</v>
      </c>
      <c r="E333" s="104" t="s">
        <v>464</v>
      </c>
      <c r="F333" s="104" t="s">
        <v>461</v>
      </c>
      <c r="G333" s="107">
        <v>1033.27</v>
      </c>
    </row>
    <row r="334" spans="1:7" ht="25.5">
      <c r="A334" s="21">
        <f t="shared" si="4"/>
        <v>323</v>
      </c>
      <c r="B334" s="106" t="s">
        <v>408</v>
      </c>
      <c r="C334" s="104" t="s">
        <v>177</v>
      </c>
      <c r="D334" s="104" t="s">
        <v>462</v>
      </c>
      <c r="E334" s="104" t="s">
        <v>465</v>
      </c>
      <c r="F334" s="104" t="s">
        <v>174</v>
      </c>
      <c r="G334" s="107">
        <v>129.6</v>
      </c>
    </row>
    <row r="335" spans="1:7" ht="12.75">
      <c r="A335" s="21">
        <f t="shared" si="4"/>
        <v>324</v>
      </c>
      <c r="B335" s="106" t="s">
        <v>1022</v>
      </c>
      <c r="C335" s="104" t="s">
        <v>177</v>
      </c>
      <c r="D335" s="104" t="s">
        <v>462</v>
      </c>
      <c r="E335" s="104" t="s">
        <v>465</v>
      </c>
      <c r="F335" s="104" t="s">
        <v>461</v>
      </c>
      <c r="G335" s="107">
        <v>129.6</v>
      </c>
    </row>
    <row r="336" spans="1:7" ht="25.5">
      <c r="A336" s="33">
        <f t="shared" si="4"/>
        <v>325</v>
      </c>
      <c r="B336" s="110" t="s">
        <v>409</v>
      </c>
      <c r="C336" s="111" t="s">
        <v>410</v>
      </c>
      <c r="D336" s="111" t="s">
        <v>175</v>
      </c>
      <c r="E336" s="111" t="s">
        <v>800</v>
      </c>
      <c r="F336" s="111" t="s">
        <v>174</v>
      </c>
      <c r="G336" s="105">
        <v>2221.57</v>
      </c>
    </row>
    <row r="337" spans="1:7" ht="12.75">
      <c r="A337" s="21">
        <f t="shared" si="4"/>
        <v>326</v>
      </c>
      <c r="B337" s="106" t="s">
        <v>539</v>
      </c>
      <c r="C337" s="104" t="s">
        <v>410</v>
      </c>
      <c r="D337" s="104" t="s">
        <v>458</v>
      </c>
      <c r="E337" s="104" t="s">
        <v>800</v>
      </c>
      <c r="F337" s="104" t="s">
        <v>174</v>
      </c>
      <c r="G337" s="107">
        <v>2221.57</v>
      </c>
    </row>
    <row r="338" spans="1:7" ht="38.25">
      <c r="A338" s="21">
        <f t="shared" si="4"/>
        <v>327</v>
      </c>
      <c r="B338" s="106" t="s">
        <v>850</v>
      </c>
      <c r="C338" s="104" t="s">
        <v>410</v>
      </c>
      <c r="D338" s="104" t="s">
        <v>1025</v>
      </c>
      <c r="E338" s="104" t="s">
        <v>800</v>
      </c>
      <c r="F338" s="104" t="s">
        <v>174</v>
      </c>
      <c r="G338" s="107">
        <v>2221.57</v>
      </c>
    </row>
    <row r="339" spans="1:7" ht="38.25">
      <c r="A339" s="21">
        <f t="shared" si="4"/>
        <v>328</v>
      </c>
      <c r="B339" s="106" t="s">
        <v>270</v>
      </c>
      <c r="C339" s="104" t="s">
        <v>410</v>
      </c>
      <c r="D339" s="104" t="s">
        <v>1025</v>
      </c>
      <c r="E339" s="104" t="s">
        <v>503</v>
      </c>
      <c r="F339" s="104" t="s">
        <v>174</v>
      </c>
      <c r="G339" s="107">
        <v>2221.57</v>
      </c>
    </row>
    <row r="340" spans="1:7" ht="12.75">
      <c r="A340" s="21">
        <f t="shared" si="4"/>
        <v>329</v>
      </c>
      <c r="B340" s="106" t="s">
        <v>1024</v>
      </c>
      <c r="C340" s="104" t="s">
        <v>410</v>
      </c>
      <c r="D340" s="104" t="s">
        <v>1025</v>
      </c>
      <c r="E340" s="104" t="s">
        <v>463</v>
      </c>
      <c r="F340" s="104" t="s">
        <v>174</v>
      </c>
      <c r="G340" s="107">
        <v>1545.51</v>
      </c>
    </row>
    <row r="341" spans="1:7" ht="12.75">
      <c r="A341" s="21">
        <f>1+A340</f>
        <v>330</v>
      </c>
      <c r="B341" s="106" t="s">
        <v>1022</v>
      </c>
      <c r="C341" s="104" t="s">
        <v>410</v>
      </c>
      <c r="D341" s="104" t="s">
        <v>1025</v>
      </c>
      <c r="E341" s="104" t="s">
        <v>463</v>
      </c>
      <c r="F341" s="104" t="s">
        <v>461</v>
      </c>
      <c r="G341" s="107">
        <v>1545.51</v>
      </c>
    </row>
    <row r="342" spans="1:7" ht="38.25">
      <c r="A342" s="21">
        <f>1+A341</f>
        <v>331</v>
      </c>
      <c r="B342" s="106" t="s">
        <v>411</v>
      </c>
      <c r="C342" s="104" t="s">
        <v>410</v>
      </c>
      <c r="D342" s="104" t="s">
        <v>1025</v>
      </c>
      <c r="E342" s="104" t="s">
        <v>412</v>
      </c>
      <c r="F342" s="104" t="s">
        <v>174</v>
      </c>
      <c r="G342" s="107">
        <v>676.06</v>
      </c>
    </row>
    <row r="343" spans="1:7" ht="12.75">
      <c r="A343" s="21">
        <f>1+A342</f>
        <v>332</v>
      </c>
      <c r="B343" s="106" t="s">
        <v>1022</v>
      </c>
      <c r="C343" s="104" t="s">
        <v>410</v>
      </c>
      <c r="D343" s="104" t="s">
        <v>1025</v>
      </c>
      <c r="E343" s="104" t="s">
        <v>412</v>
      </c>
      <c r="F343" s="104" t="s">
        <v>461</v>
      </c>
      <c r="G343" s="107">
        <v>676.06</v>
      </c>
    </row>
    <row r="344" spans="1:8" ht="12.75">
      <c r="A344" s="33">
        <v>333</v>
      </c>
      <c r="B344" s="148" t="s">
        <v>502</v>
      </c>
      <c r="C344" s="148"/>
      <c r="D344" s="148"/>
      <c r="E344" s="148"/>
      <c r="F344" s="148"/>
      <c r="G344" s="105">
        <f>632961.8076+15.1+5100</f>
        <v>638076.9075999999</v>
      </c>
      <c r="H344" s="103"/>
    </row>
  </sheetData>
  <sheetProtection/>
  <autoFilter ref="A11:G344"/>
  <mergeCells count="2">
    <mergeCell ref="A8:G8"/>
    <mergeCell ref="B344:F34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J16"/>
  <sheetViews>
    <sheetView workbookViewId="0" topLeftCell="A1">
      <selection activeCell="F16" sqref="F16"/>
    </sheetView>
  </sheetViews>
  <sheetFormatPr defaultColWidth="9.00390625" defaultRowHeight="12.75"/>
  <cols>
    <col min="1" max="1" width="6.25390625" style="6" customWidth="1"/>
    <col min="2" max="2" width="28.875" style="4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23"/>
      <c r="F1" s="23"/>
      <c r="H1" s="7" t="s">
        <v>541</v>
      </c>
      <c r="J1" s="7"/>
    </row>
    <row r="2" spans="5:10" ht="14.25" customHeight="1">
      <c r="E2" s="23"/>
      <c r="F2" s="23"/>
      <c r="H2" s="7" t="s">
        <v>725</v>
      </c>
      <c r="J2" s="7"/>
    </row>
    <row r="3" spans="5:10" ht="14.25" customHeight="1">
      <c r="E3" s="23"/>
      <c r="F3" s="23"/>
      <c r="H3" s="7" t="s">
        <v>172</v>
      </c>
      <c r="J3" s="7"/>
    </row>
    <row r="4" spans="5:10" ht="14.25" customHeight="1">
      <c r="E4" s="23"/>
      <c r="F4" s="23"/>
      <c r="H4" s="7" t="s">
        <v>173</v>
      </c>
      <c r="J4" s="7"/>
    </row>
    <row r="5" spans="5:10" ht="14.25" customHeight="1">
      <c r="E5" s="23"/>
      <c r="F5" s="23"/>
      <c r="H5" s="7" t="s">
        <v>172</v>
      </c>
      <c r="J5" s="7"/>
    </row>
    <row r="6" spans="5:10" ht="12">
      <c r="E6" s="24"/>
      <c r="F6" s="24"/>
      <c r="H6" s="7" t="s">
        <v>797</v>
      </c>
      <c r="J6" s="7"/>
    </row>
    <row r="8" spans="2:8" ht="12.75">
      <c r="B8" s="149" t="s">
        <v>311</v>
      </c>
      <c r="C8" s="150"/>
      <c r="D8" s="150"/>
      <c r="E8" s="150"/>
      <c r="F8" s="150"/>
      <c r="G8" s="150"/>
      <c r="H8" s="150"/>
    </row>
    <row r="11" spans="1:8" ht="58.5" customHeight="1">
      <c r="A11" s="9" t="s">
        <v>312</v>
      </c>
      <c r="B11" s="38" t="s">
        <v>313</v>
      </c>
      <c r="C11" s="34" t="s">
        <v>452</v>
      </c>
      <c r="D11" s="34" t="s">
        <v>453</v>
      </c>
      <c r="E11" s="34" t="s">
        <v>454</v>
      </c>
      <c r="F11" s="34" t="s">
        <v>455</v>
      </c>
      <c r="G11" s="34" t="s">
        <v>456</v>
      </c>
      <c r="H11" s="36" t="s">
        <v>451</v>
      </c>
    </row>
    <row r="12" spans="1:8" ht="22.5">
      <c r="A12" s="37">
        <v>1</v>
      </c>
      <c r="B12" s="35" t="s">
        <v>370</v>
      </c>
      <c r="C12" s="25">
        <v>9869</v>
      </c>
      <c r="D12" s="25">
        <v>13280</v>
      </c>
      <c r="E12" s="25">
        <v>14666</v>
      </c>
      <c r="F12" s="25">
        <v>13800</v>
      </c>
      <c r="G12" s="25">
        <v>17956</v>
      </c>
      <c r="H12" s="26">
        <f>C12+D12+E12+F12+G12</f>
        <v>69571</v>
      </c>
    </row>
    <row r="13" spans="1:8" ht="22.5">
      <c r="A13" s="37">
        <f>SUM(A12+1)</f>
        <v>2</v>
      </c>
      <c r="B13" s="40" t="s">
        <v>371</v>
      </c>
      <c r="C13" s="39">
        <v>2922</v>
      </c>
      <c r="D13" s="25">
        <v>0</v>
      </c>
      <c r="E13" s="25">
        <v>0</v>
      </c>
      <c r="F13" s="25">
        <v>0</v>
      </c>
      <c r="G13" s="25">
        <v>0</v>
      </c>
      <c r="H13" s="26">
        <f>C13+D13+E13+F13+G13</f>
        <v>2922</v>
      </c>
    </row>
    <row r="14" spans="1:8" ht="45">
      <c r="A14" s="37">
        <f>1+A13</f>
        <v>3</v>
      </c>
      <c r="B14" s="40" t="s">
        <v>372</v>
      </c>
      <c r="C14" s="39">
        <v>1240</v>
      </c>
      <c r="D14" s="25">
        <v>1512</v>
      </c>
      <c r="E14" s="25">
        <v>1170</v>
      </c>
      <c r="F14" s="25">
        <v>190</v>
      </c>
      <c r="G14" s="25">
        <v>728.11</v>
      </c>
      <c r="H14" s="26">
        <f>C14+D14+E14+F14+G14</f>
        <v>4840.11</v>
      </c>
    </row>
    <row r="15" spans="1:8" ht="67.5">
      <c r="A15" s="37">
        <f>1+A13</f>
        <v>3</v>
      </c>
      <c r="B15" s="40" t="s">
        <v>373</v>
      </c>
      <c r="C15" s="39">
        <v>1529</v>
      </c>
      <c r="D15" s="25">
        <v>3411</v>
      </c>
      <c r="E15" s="25">
        <v>990</v>
      </c>
      <c r="F15" s="25">
        <v>7100</v>
      </c>
      <c r="G15" s="25">
        <v>0</v>
      </c>
      <c r="H15" s="26">
        <f>C15+D15+E15+F15+G15</f>
        <v>13030</v>
      </c>
    </row>
    <row r="16" spans="1:8" ht="27.75" customHeight="1">
      <c r="A16" s="43" t="e">
        <f>SUM(#REF!+1)</f>
        <v>#REF!</v>
      </c>
      <c r="B16" s="41" t="s">
        <v>296</v>
      </c>
      <c r="C16" s="42">
        <f aca="true" t="shared" si="0" ref="C16:H16">SUM(C12:C15)</f>
        <v>15560</v>
      </c>
      <c r="D16" s="42">
        <f t="shared" si="0"/>
        <v>18203</v>
      </c>
      <c r="E16" s="42">
        <f t="shared" si="0"/>
        <v>16826</v>
      </c>
      <c r="F16" s="42">
        <f t="shared" si="0"/>
        <v>21090</v>
      </c>
      <c r="G16" s="42">
        <f t="shared" si="0"/>
        <v>18684.11</v>
      </c>
      <c r="H16" s="42">
        <f t="shared" si="0"/>
        <v>90363.11</v>
      </c>
    </row>
  </sheetData>
  <mergeCells count="1">
    <mergeCell ref="B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H153"/>
  <sheetViews>
    <sheetView zoomScalePageLayoutView="0" workbookViewId="0" topLeftCell="A118">
      <selection activeCell="B123" sqref="B123"/>
    </sheetView>
  </sheetViews>
  <sheetFormatPr defaultColWidth="9.00390625" defaultRowHeight="12.75"/>
  <cols>
    <col min="1" max="1" width="4.75390625" style="8" customWidth="1"/>
    <col min="2" max="2" width="55.75390625" style="8" customWidth="1"/>
    <col min="3" max="3" width="7.75390625" style="8" customWidth="1"/>
    <col min="4" max="4" width="4.75390625" style="8" customWidth="1"/>
    <col min="5" max="5" width="6.75390625" style="8" customWidth="1"/>
    <col min="6" max="6" width="4.75390625" style="8" customWidth="1"/>
    <col min="7" max="7" width="8.75390625" style="8" customWidth="1"/>
    <col min="8" max="16384" width="9.125" style="12" customWidth="1"/>
  </cols>
  <sheetData>
    <row r="1" ht="12.75">
      <c r="G1" s="7" t="s">
        <v>540</v>
      </c>
    </row>
    <row r="2" ht="12.75">
      <c r="G2" s="7" t="s">
        <v>725</v>
      </c>
    </row>
    <row r="3" ht="12.75">
      <c r="G3" s="7" t="s">
        <v>172</v>
      </c>
    </row>
    <row r="4" ht="12.75">
      <c r="G4" s="7" t="s">
        <v>173</v>
      </c>
    </row>
    <row r="5" ht="12.75">
      <c r="G5" s="7" t="s">
        <v>172</v>
      </c>
    </row>
    <row r="6" ht="12.75">
      <c r="G6" s="7" t="s">
        <v>797</v>
      </c>
    </row>
    <row r="8" spans="1:7" ht="12.75">
      <c r="A8" s="151" t="s">
        <v>301</v>
      </c>
      <c r="B8" s="152"/>
      <c r="C8" s="152"/>
      <c r="D8" s="152"/>
      <c r="E8" s="152"/>
      <c r="F8" s="152"/>
      <c r="G8" s="152"/>
    </row>
    <row r="9" ht="12.75">
      <c r="G9" s="7"/>
    </row>
    <row r="10" spans="1:7" ht="78.75">
      <c r="A10" s="9" t="s">
        <v>731</v>
      </c>
      <c r="B10" s="9" t="s">
        <v>723</v>
      </c>
      <c r="C10" s="9" t="s">
        <v>724</v>
      </c>
      <c r="D10" s="9" t="s">
        <v>181</v>
      </c>
      <c r="E10" s="9" t="s">
        <v>182</v>
      </c>
      <c r="F10" s="9" t="s">
        <v>729</v>
      </c>
      <c r="G10" s="9" t="s">
        <v>506</v>
      </c>
    </row>
    <row r="11" spans="1:7" ht="12.75">
      <c r="A11" s="34">
        <v>1</v>
      </c>
      <c r="B11" s="9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</row>
    <row r="12" spans="1:7" ht="12.75">
      <c r="A12" s="112">
        <v>1</v>
      </c>
      <c r="B12" s="113" t="s">
        <v>75</v>
      </c>
      <c r="C12" s="114" t="s">
        <v>171</v>
      </c>
      <c r="D12" s="114" t="s">
        <v>174</v>
      </c>
      <c r="E12" s="114" t="s">
        <v>175</v>
      </c>
      <c r="F12" s="114" t="s">
        <v>174</v>
      </c>
      <c r="G12" s="115">
        <f>64856.132+5100</f>
        <v>69956.132</v>
      </c>
    </row>
    <row r="13" spans="1:7" ht="51">
      <c r="A13" s="102">
        <f>1+A12</f>
        <v>2</v>
      </c>
      <c r="B13" s="108" t="s">
        <v>76</v>
      </c>
      <c r="C13" s="109" t="s">
        <v>46</v>
      </c>
      <c r="D13" s="109" t="s">
        <v>174</v>
      </c>
      <c r="E13" s="109" t="s">
        <v>175</v>
      </c>
      <c r="F13" s="109" t="s">
        <v>174</v>
      </c>
      <c r="G13" s="107">
        <v>724</v>
      </c>
    </row>
    <row r="14" spans="1:7" ht="12.75">
      <c r="A14" s="19">
        <f aca="true" t="shared" si="0" ref="A14:A77">1+A13</f>
        <v>3</v>
      </c>
      <c r="B14" s="106" t="s">
        <v>77</v>
      </c>
      <c r="C14" s="104" t="s">
        <v>46</v>
      </c>
      <c r="D14" s="104" t="s">
        <v>538</v>
      </c>
      <c r="E14" s="104" t="s">
        <v>175</v>
      </c>
      <c r="F14" s="104" t="s">
        <v>174</v>
      </c>
      <c r="G14" s="107">
        <v>724</v>
      </c>
    </row>
    <row r="15" spans="1:7" ht="12.75">
      <c r="A15" s="19">
        <f t="shared" si="0"/>
        <v>4</v>
      </c>
      <c r="B15" s="106" t="s">
        <v>78</v>
      </c>
      <c r="C15" s="104" t="s">
        <v>46</v>
      </c>
      <c r="D15" s="104" t="s">
        <v>538</v>
      </c>
      <c r="E15" s="104" t="s">
        <v>473</v>
      </c>
      <c r="F15" s="104" t="s">
        <v>174</v>
      </c>
      <c r="G15" s="107">
        <v>724</v>
      </c>
    </row>
    <row r="16" spans="1:7" ht="12.75">
      <c r="A16" s="19">
        <f t="shared" si="0"/>
        <v>5</v>
      </c>
      <c r="B16" s="106" t="s">
        <v>79</v>
      </c>
      <c r="C16" s="104" t="s">
        <v>46</v>
      </c>
      <c r="D16" s="104" t="s">
        <v>538</v>
      </c>
      <c r="E16" s="104" t="s">
        <v>475</v>
      </c>
      <c r="F16" s="104" t="s">
        <v>174</v>
      </c>
      <c r="G16" s="107">
        <v>724</v>
      </c>
    </row>
    <row r="17" spans="1:7" ht="12.75">
      <c r="A17" s="19">
        <f t="shared" si="0"/>
        <v>6</v>
      </c>
      <c r="B17" s="106" t="s">
        <v>757</v>
      </c>
      <c r="C17" s="104" t="s">
        <v>46</v>
      </c>
      <c r="D17" s="104" t="s">
        <v>538</v>
      </c>
      <c r="E17" s="104" t="s">
        <v>475</v>
      </c>
      <c r="F17" s="104" t="s">
        <v>1028</v>
      </c>
      <c r="G17" s="107">
        <v>724</v>
      </c>
    </row>
    <row r="18" spans="1:7" ht="51">
      <c r="A18" s="102">
        <f t="shared" si="0"/>
        <v>7</v>
      </c>
      <c r="B18" s="108" t="s">
        <v>80</v>
      </c>
      <c r="C18" s="109" t="s">
        <v>48</v>
      </c>
      <c r="D18" s="109" t="s">
        <v>174</v>
      </c>
      <c r="E18" s="109" t="s">
        <v>175</v>
      </c>
      <c r="F18" s="109" t="s">
        <v>174</v>
      </c>
      <c r="G18" s="107">
        <v>4381</v>
      </c>
    </row>
    <row r="19" spans="1:7" ht="12.75">
      <c r="A19" s="19">
        <f t="shared" si="0"/>
        <v>8</v>
      </c>
      <c r="B19" s="106" t="s">
        <v>77</v>
      </c>
      <c r="C19" s="104" t="s">
        <v>48</v>
      </c>
      <c r="D19" s="104" t="s">
        <v>538</v>
      </c>
      <c r="E19" s="104" t="s">
        <v>175</v>
      </c>
      <c r="F19" s="104" t="s">
        <v>174</v>
      </c>
      <c r="G19" s="107">
        <v>4381</v>
      </c>
    </row>
    <row r="20" spans="1:7" ht="12.75">
      <c r="A20" s="19">
        <f t="shared" si="0"/>
        <v>9</v>
      </c>
      <c r="B20" s="106" t="s">
        <v>78</v>
      </c>
      <c r="C20" s="104" t="s">
        <v>48</v>
      </c>
      <c r="D20" s="104" t="s">
        <v>538</v>
      </c>
      <c r="E20" s="104" t="s">
        <v>473</v>
      </c>
      <c r="F20" s="104" t="s">
        <v>174</v>
      </c>
      <c r="G20" s="107">
        <v>4381</v>
      </c>
    </row>
    <row r="21" spans="1:7" ht="12.75">
      <c r="A21" s="19">
        <f t="shared" si="0"/>
        <v>10</v>
      </c>
      <c r="B21" s="106" t="s">
        <v>79</v>
      </c>
      <c r="C21" s="104" t="s">
        <v>48</v>
      </c>
      <c r="D21" s="104" t="s">
        <v>538</v>
      </c>
      <c r="E21" s="104" t="s">
        <v>475</v>
      </c>
      <c r="F21" s="104" t="s">
        <v>174</v>
      </c>
      <c r="G21" s="107">
        <v>4381</v>
      </c>
    </row>
    <row r="22" spans="1:7" ht="12.75">
      <c r="A22" s="19">
        <f t="shared" si="0"/>
        <v>11</v>
      </c>
      <c r="B22" s="106" t="s">
        <v>757</v>
      </c>
      <c r="C22" s="104" t="s">
        <v>48</v>
      </c>
      <c r="D22" s="104" t="s">
        <v>538</v>
      </c>
      <c r="E22" s="104" t="s">
        <v>475</v>
      </c>
      <c r="F22" s="104" t="s">
        <v>1028</v>
      </c>
      <c r="G22" s="107">
        <v>4381</v>
      </c>
    </row>
    <row r="23" spans="1:7" ht="51">
      <c r="A23" s="102">
        <f t="shared" si="0"/>
        <v>12</v>
      </c>
      <c r="B23" s="108" t="s">
        <v>81</v>
      </c>
      <c r="C23" s="109" t="s">
        <v>790</v>
      </c>
      <c r="D23" s="109" t="s">
        <v>174</v>
      </c>
      <c r="E23" s="109" t="s">
        <v>175</v>
      </c>
      <c r="F23" s="109" t="s">
        <v>174</v>
      </c>
      <c r="G23" s="107">
        <v>400</v>
      </c>
    </row>
    <row r="24" spans="1:7" ht="12.75">
      <c r="A24" s="19">
        <f t="shared" si="0"/>
        <v>13</v>
      </c>
      <c r="B24" s="106" t="s">
        <v>77</v>
      </c>
      <c r="C24" s="104" t="s">
        <v>790</v>
      </c>
      <c r="D24" s="104" t="s">
        <v>538</v>
      </c>
      <c r="E24" s="104" t="s">
        <v>175</v>
      </c>
      <c r="F24" s="104" t="s">
        <v>174</v>
      </c>
      <c r="G24" s="107">
        <v>400</v>
      </c>
    </row>
    <row r="25" spans="1:7" ht="12.75">
      <c r="A25" s="19">
        <f t="shared" si="0"/>
        <v>14</v>
      </c>
      <c r="B25" s="106" t="s">
        <v>82</v>
      </c>
      <c r="C25" s="104" t="s">
        <v>790</v>
      </c>
      <c r="D25" s="104" t="s">
        <v>538</v>
      </c>
      <c r="E25" s="104" t="s">
        <v>476</v>
      </c>
      <c r="F25" s="104" t="s">
        <v>174</v>
      </c>
      <c r="G25" s="107">
        <v>150</v>
      </c>
    </row>
    <row r="26" spans="1:7" ht="12.75">
      <c r="A26" s="19">
        <f t="shared" si="0"/>
        <v>15</v>
      </c>
      <c r="B26" s="106" t="s">
        <v>83</v>
      </c>
      <c r="C26" s="104" t="s">
        <v>790</v>
      </c>
      <c r="D26" s="104" t="s">
        <v>538</v>
      </c>
      <c r="E26" s="104" t="s">
        <v>477</v>
      </c>
      <c r="F26" s="104" t="s">
        <v>174</v>
      </c>
      <c r="G26" s="107">
        <v>150</v>
      </c>
    </row>
    <row r="27" spans="1:7" ht="12.75">
      <c r="A27" s="19">
        <f t="shared" si="0"/>
        <v>16</v>
      </c>
      <c r="B27" s="106" t="s">
        <v>757</v>
      </c>
      <c r="C27" s="104" t="s">
        <v>790</v>
      </c>
      <c r="D27" s="104" t="s">
        <v>538</v>
      </c>
      <c r="E27" s="104" t="s">
        <v>477</v>
      </c>
      <c r="F27" s="104" t="s">
        <v>1028</v>
      </c>
      <c r="G27" s="107">
        <v>150</v>
      </c>
    </row>
    <row r="28" spans="1:7" ht="12.75">
      <c r="A28" s="19">
        <f t="shared" si="0"/>
        <v>17</v>
      </c>
      <c r="B28" s="106" t="s">
        <v>84</v>
      </c>
      <c r="C28" s="104" t="s">
        <v>790</v>
      </c>
      <c r="D28" s="104" t="s">
        <v>538</v>
      </c>
      <c r="E28" s="104" t="s">
        <v>495</v>
      </c>
      <c r="F28" s="104" t="s">
        <v>174</v>
      </c>
      <c r="G28" s="107">
        <v>250</v>
      </c>
    </row>
    <row r="29" spans="1:7" ht="12.75">
      <c r="A29" s="19">
        <f t="shared" si="0"/>
        <v>18</v>
      </c>
      <c r="B29" s="106" t="s">
        <v>536</v>
      </c>
      <c r="C29" s="104" t="s">
        <v>790</v>
      </c>
      <c r="D29" s="104" t="s">
        <v>538</v>
      </c>
      <c r="E29" s="104" t="s">
        <v>499</v>
      </c>
      <c r="F29" s="104" t="s">
        <v>174</v>
      </c>
      <c r="G29" s="107">
        <v>250</v>
      </c>
    </row>
    <row r="30" spans="1:7" ht="12.75">
      <c r="A30" s="19">
        <f t="shared" si="0"/>
        <v>19</v>
      </c>
      <c r="B30" s="106" t="s">
        <v>757</v>
      </c>
      <c r="C30" s="104" t="s">
        <v>790</v>
      </c>
      <c r="D30" s="104" t="s">
        <v>538</v>
      </c>
      <c r="E30" s="104" t="s">
        <v>499</v>
      </c>
      <c r="F30" s="104" t="s">
        <v>1028</v>
      </c>
      <c r="G30" s="107">
        <v>250</v>
      </c>
    </row>
    <row r="31" spans="1:7" ht="38.25">
      <c r="A31" s="102">
        <f t="shared" si="0"/>
        <v>20</v>
      </c>
      <c r="B31" s="108" t="s">
        <v>85</v>
      </c>
      <c r="C31" s="109" t="s">
        <v>810</v>
      </c>
      <c r="D31" s="109" t="s">
        <v>174</v>
      </c>
      <c r="E31" s="109" t="s">
        <v>175</v>
      </c>
      <c r="F31" s="109" t="s">
        <v>174</v>
      </c>
      <c r="G31" s="107">
        <v>2300</v>
      </c>
    </row>
    <row r="32" spans="1:7" ht="12.75">
      <c r="A32" s="19">
        <f t="shared" si="0"/>
        <v>21</v>
      </c>
      <c r="B32" s="106" t="s">
        <v>77</v>
      </c>
      <c r="C32" s="104" t="s">
        <v>810</v>
      </c>
      <c r="D32" s="104" t="s">
        <v>538</v>
      </c>
      <c r="E32" s="104" t="s">
        <v>175</v>
      </c>
      <c r="F32" s="104" t="s">
        <v>174</v>
      </c>
      <c r="G32" s="107">
        <v>1400</v>
      </c>
    </row>
    <row r="33" spans="1:7" ht="12.75">
      <c r="A33" s="19">
        <f t="shared" si="0"/>
        <v>22</v>
      </c>
      <c r="B33" s="106" t="s">
        <v>82</v>
      </c>
      <c r="C33" s="104" t="s">
        <v>810</v>
      </c>
      <c r="D33" s="104" t="s">
        <v>538</v>
      </c>
      <c r="E33" s="104" t="s">
        <v>476</v>
      </c>
      <c r="F33" s="104" t="s">
        <v>174</v>
      </c>
      <c r="G33" s="107">
        <v>1400</v>
      </c>
    </row>
    <row r="34" spans="1:7" ht="12.75">
      <c r="A34" s="19">
        <f t="shared" si="0"/>
        <v>23</v>
      </c>
      <c r="B34" s="106" t="s">
        <v>86</v>
      </c>
      <c r="C34" s="104" t="s">
        <v>810</v>
      </c>
      <c r="D34" s="104" t="s">
        <v>538</v>
      </c>
      <c r="E34" s="104" t="s">
        <v>478</v>
      </c>
      <c r="F34" s="104" t="s">
        <v>174</v>
      </c>
      <c r="G34" s="107">
        <v>1400</v>
      </c>
    </row>
    <row r="35" spans="1:7" ht="12.75">
      <c r="A35" s="19">
        <f t="shared" si="0"/>
        <v>24</v>
      </c>
      <c r="B35" s="106" t="s">
        <v>757</v>
      </c>
      <c r="C35" s="104" t="s">
        <v>810</v>
      </c>
      <c r="D35" s="104" t="s">
        <v>538</v>
      </c>
      <c r="E35" s="104" t="s">
        <v>478</v>
      </c>
      <c r="F35" s="104" t="s">
        <v>1028</v>
      </c>
      <c r="G35" s="107">
        <v>1400</v>
      </c>
    </row>
    <row r="36" spans="1:7" ht="25.5">
      <c r="A36" s="19">
        <f t="shared" si="0"/>
        <v>25</v>
      </c>
      <c r="B36" s="106" t="s">
        <v>87</v>
      </c>
      <c r="C36" s="104" t="s">
        <v>810</v>
      </c>
      <c r="D36" s="104" t="s">
        <v>169</v>
      </c>
      <c r="E36" s="104" t="s">
        <v>175</v>
      </c>
      <c r="F36" s="104" t="s">
        <v>174</v>
      </c>
      <c r="G36" s="107">
        <v>900</v>
      </c>
    </row>
    <row r="37" spans="1:7" ht="12.75">
      <c r="A37" s="19">
        <f t="shared" si="0"/>
        <v>26</v>
      </c>
      <c r="B37" s="106" t="s">
        <v>88</v>
      </c>
      <c r="C37" s="104" t="s">
        <v>810</v>
      </c>
      <c r="D37" s="104" t="s">
        <v>169</v>
      </c>
      <c r="E37" s="104" t="s">
        <v>481</v>
      </c>
      <c r="F37" s="104" t="s">
        <v>174</v>
      </c>
      <c r="G37" s="107">
        <v>900</v>
      </c>
    </row>
    <row r="38" spans="1:7" ht="12.75">
      <c r="A38" s="19">
        <f t="shared" si="0"/>
        <v>27</v>
      </c>
      <c r="B38" s="106" t="s">
        <v>89</v>
      </c>
      <c r="C38" s="104" t="s">
        <v>810</v>
      </c>
      <c r="D38" s="104" t="s">
        <v>169</v>
      </c>
      <c r="E38" s="104" t="s">
        <v>482</v>
      </c>
      <c r="F38" s="104" t="s">
        <v>174</v>
      </c>
      <c r="G38" s="107">
        <v>400</v>
      </c>
    </row>
    <row r="39" spans="1:7" ht="12.75">
      <c r="A39" s="19">
        <f t="shared" si="0"/>
        <v>28</v>
      </c>
      <c r="B39" s="106" t="s">
        <v>757</v>
      </c>
      <c r="C39" s="104" t="s">
        <v>810</v>
      </c>
      <c r="D39" s="104" t="s">
        <v>169</v>
      </c>
      <c r="E39" s="104" t="s">
        <v>482</v>
      </c>
      <c r="F39" s="104" t="s">
        <v>1028</v>
      </c>
      <c r="G39" s="107">
        <v>400</v>
      </c>
    </row>
    <row r="40" spans="1:7" ht="12.75">
      <c r="A40" s="19">
        <f t="shared" si="0"/>
        <v>29</v>
      </c>
      <c r="B40" s="106" t="s">
        <v>90</v>
      </c>
      <c r="C40" s="104" t="s">
        <v>810</v>
      </c>
      <c r="D40" s="104" t="s">
        <v>169</v>
      </c>
      <c r="E40" s="104" t="s">
        <v>485</v>
      </c>
      <c r="F40" s="104" t="s">
        <v>174</v>
      </c>
      <c r="G40" s="107">
        <v>500</v>
      </c>
    </row>
    <row r="41" spans="1:7" ht="12.75">
      <c r="A41" s="19">
        <f t="shared" si="0"/>
        <v>30</v>
      </c>
      <c r="B41" s="106" t="s">
        <v>757</v>
      </c>
      <c r="C41" s="104" t="s">
        <v>810</v>
      </c>
      <c r="D41" s="104" t="s">
        <v>169</v>
      </c>
      <c r="E41" s="104" t="s">
        <v>485</v>
      </c>
      <c r="F41" s="104" t="s">
        <v>1028</v>
      </c>
      <c r="G41" s="107">
        <v>500</v>
      </c>
    </row>
    <row r="42" spans="1:7" ht="38.25">
      <c r="A42" s="102">
        <f t="shared" si="0"/>
        <v>31</v>
      </c>
      <c r="B42" s="108" t="s">
        <v>91</v>
      </c>
      <c r="C42" s="109" t="s">
        <v>151</v>
      </c>
      <c r="D42" s="109" t="s">
        <v>174</v>
      </c>
      <c r="E42" s="109" t="s">
        <v>175</v>
      </c>
      <c r="F42" s="109" t="s">
        <v>174</v>
      </c>
      <c r="G42" s="107">
        <v>6287.057</v>
      </c>
    </row>
    <row r="43" spans="1:7" ht="25.5">
      <c r="A43" s="19">
        <f t="shared" si="0"/>
        <v>32</v>
      </c>
      <c r="B43" s="106" t="s">
        <v>87</v>
      </c>
      <c r="C43" s="104" t="s">
        <v>151</v>
      </c>
      <c r="D43" s="104" t="s">
        <v>169</v>
      </c>
      <c r="E43" s="104" t="s">
        <v>175</v>
      </c>
      <c r="F43" s="104" t="s">
        <v>174</v>
      </c>
      <c r="G43" s="107">
        <v>6287.057</v>
      </c>
    </row>
    <row r="44" spans="1:7" ht="12.75">
      <c r="A44" s="19">
        <f t="shared" si="0"/>
        <v>33</v>
      </c>
      <c r="B44" s="106" t="s">
        <v>88</v>
      </c>
      <c r="C44" s="104" t="s">
        <v>151</v>
      </c>
      <c r="D44" s="104" t="s">
        <v>169</v>
      </c>
      <c r="E44" s="104" t="s">
        <v>481</v>
      </c>
      <c r="F44" s="104" t="s">
        <v>174</v>
      </c>
      <c r="G44" s="107">
        <v>6287.057</v>
      </c>
    </row>
    <row r="45" spans="1:7" ht="12.75">
      <c r="A45" s="19">
        <f t="shared" si="0"/>
        <v>34</v>
      </c>
      <c r="B45" s="106" t="s">
        <v>89</v>
      </c>
      <c r="C45" s="104" t="s">
        <v>151</v>
      </c>
      <c r="D45" s="104" t="s">
        <v>169</v>
      </c>
      <c r="E45" s="104" t="s">
        <v>482</v>
      </c>
      <c r="F45" s="104" t="s">
        <v>174</v>
      </c>
      <c r="G45" s="107">
        <v>6287.057</v>
      </c>
    </row>
    <row r="46" spans="1:7" ht="12.75">
      <c r="A46" s="19">
        <f t="shared" si="0"/>
        <v>35</v>
      </c>
      <c r="B46" s="106" t="s">
        <v>757</v>
      </c>
      <c r="C46" s="104" t="s">
        <v>151</v>
      </c>
      <c r="D46" s="104" t="s">
        <v>169</v>
      </c>
      <c r="E46" s="104" t="s">
        <v>482</v>
      </c>
      <c r="F46" s="104" t="s">
        <v>1028</v>
      </c>
      <c r="G46" s="107">
        <v>6287.057</v>
      </c>
    </row>
    <row r="47" spans="1:7" ht="38.25">
      <c r="A47" s="102">
        <f t="shared" si="0"/>
        <v>36</v>
      </c>
      <c r="B47" s="108" t="s">
        <v>92</v>
      </c>
      <c r="C47" s="109" t="s">
        <v>777</v>
      </c>
      <c r="D47" s="109" t="s">
        <v>174</v>
      </c>
      <c r="E47" s="109" t="s">
        <v>175</v>
      </c>
      <c r="F47" s="109" t="s">
        <v>174</v>
      </c>
      <c r="G47" s="107">
        <v>790</v>
      </c>
    </row>
    <row r="48" spans="1:7" ht="12.75">
      <c r="A48" s="19">
        <f t="shared" si="0"/>
        <v>37</v>
      </c>
      <c r="B48" s="106" t="s">
        <v>77</v>
      </c>
      <c r="C48" s="104" t="s">
        <v>777</v>
      </c>
      <c r="D48" s="104" t="s">
        <v>538</v>
      </c>
      <c r="E48" s="104" t="s">
        <v>175</v>
      </c>
      <c r="F48" s="104" t="s">
        <v>174</v>
      </c>
      <c r="G48" s="107">
        <v>790</v>
      </c>
    </row>
    <row r="49" spans="1:7" ht="12.75">
      <c r="A49" s="19">
        <f t="shared" si="0"/>
        <v>38</v>
      </c>
      <c r="B49" s="106" t="s">
        <v>78</v>
      </c>
      <c r="C49" s="104" t="s">
        <v>777</v>
      </c>
      <c r="D49" s="104" t="s">
        <v>538</v>
      </c>
      <c r="E49" s="104" t="s">
        <v>473</v>
      </c>
      <c r="F49" s="104" t="s">
        <v>174</v>
      </c>
      <c r="G49" s="107">
        <v>790</v>
      </c>
    </row>
    <row r="50" spans="1:7" ht="12.75">
      <c r="A50" s="19">
        <f t="shared" si="0"/>
        <v>39</v>
      </c>
      <c r="B50" s="106" t="s">
        <v>93</v>
      </c>
      <c r="C50" s="104" t="s">
        <v>777</v>
      </c>
      <c r="D50" s="104" t="s">
        <v>538</v>
      </c>
      <c r="E50" s="104" t="s">
        <v>776</v>
      </c>
      <c r="F50" s="104" t="s">
        <v>174</v>
      </c>
      <c r="G50" s="107">
        <v>790</v>
      </c>
    </row>
    <row r="51" spans="1:7" ht="12.75">
      <c r="A51" s="19">
        <f t="shared" si="0"/>
        <v>40</v>
      </c>
      <c r="B51" s="106" t="s">
        <v>757</v>
      </c>
      <c r="C51" s="104" t="s">
        <v>777</v>
      </c>
      <c r="D51" s="104" t="s">
        <v>538</v>
      </c>
      <c r="E51" s="104" t="s">
        <v>776</v>
      </c>
      <c r="F51" s="104" t="s">
        <v>1028</v>
      </c>
      <c r="G51" s="107">
        <v>790</v>
      </c>
    </row>
    <row r="52" spans="1:7" ht="51">
      <c r="A52" s="102">
        <f t="shared" si="0"/>
        <v>41</v>
      </c>
      <c r="B52" s="108" t="s">
        <v>94</v>
      </c>
      <c r="C52" s="109" t="s">
        <v>781</v>
      </c>
      <c r="D52" s="109" t="s">
        <v>174</v>
      </c>
      <c r="E52" s="109" t="s">
        <v>175</v>
      </c>
      <c r="F52" s="109" t="s">
        <v>174</v>
      </c>
      <c r="G52" s="107">
        <v>720</v>
      </c>
    </row>
    <row r="53" spans="1:7" ht="12.75">
      <c r="A53" s="19">
        <f t="shared" si="0"/>
        <v>42</v>
      </c>
      <c r="B53" s="106" t="s">
        <v>77</v>
      </c>
      <c r="C53" s="104" t="s">
        <v>781</v>
      </c>
      <c r="D53" s="104" t="s">
        <v>538</v>
      </c>
      <c r="E53" s="104" t="s">
        <v>175</v>
      </c>
      <c r="F53" s="104" t="s">
        <v>174</v>
      </c>
      <c r="G53" s="107">
        <v>720</v>
      </c>
    </row>
    <row r="54" spans="1:7" ht="12.75">
      <c r="A54" s="19">
        <f t="shared" si="0"/>
        <v>43</v>
      </c>
      <c r="B54" s="106" t="s">
        <v>78</v>
      </c>
      <c r="C54" s="104" t="s">
        <v>781</v>
      </c>
      <c r="D54" s="104" t="s">
        <v>538</v>
      </c>
      <c r="E54" s="104" t="s">
        <v>473</v>
      </c>
      <c r="F54" s="104" t="s">
        <v>174</v>
      </c>
      <c r="G54" s="107">
        <v>720</v>
      </c>
    </row>
    <row r="55" spans="1:7" ht="12.75">
      <c r="A55" s="19">
        <f t="shared" si="0"/>
        <v>44</v>
      </c>
      <c r="B55" s="106" t="s">
        <v>79</v>
      </c>
      <c r="C55" s="104" t="s">
        <v>781</v>
      </c>
      <c r="D55" s="104" t="s">
        <v>538</v>
      </c>
      <c r="E55" s="104" t="s">
        <v>475</v>
      </c>
      <c r="F55" s="104" t="s">
        <v>174</v>
      </c>
      <c r="G55" s="107">
        <v>720</v>
      </c>
    </row>
    <row r="56" spans="1:7" ht="12.75">
      <c r="A56" s="19">
        <f t="shared" si="0"/>
        <v>45</v>
      </c>
      <c r="B56" s="106" t="s">
        <v>757</v>
      </c>
      <c r="C56" s="104" t="s">
        <v>781</v>
      </c>
      <c r="D56" s="104" t="s">
        <v>538</v>
      </c>
      <c r="E56" s="104" t="s">
        <v>475</v>
      </c>
      <c r="F56" s="104" t="s">
        <v>1028</v>
      </c>
      <c r="G56" s="107">
        <v>720</v>
      </c>
    </row>
    <row r="57" spans="1:7" ht="38.25">
      <c r="A57" s="102">
        <f t="shared" si="0"/>
        <v>46</v>
      </c>
      <c r="B57" s="108" t="s">
        <v>95</v>
      </c>
      <c r="C57" s="109" t="s">
        <v>775</v>
      </c>
      <c r="D57" s="109" t="s">
        <v>174</v>
      </c>
      <c r="E57" s="109" t="s">
        <v>175</v>
      </c>
      <c r="F57" s="109" t="s">
        <v>174</v>
      </c>
      <c r="G57" s="107">
        <v>3740</v>
      </c>
    </row>
    <row r="58" spans="1:7" ht="12.75">
      <c r="A58" s="19">
        <f t="shared" si="0"/>
        <v>47</v>
      </c>
      <c r="B58" s="106" t="s">
        <v>77</v>
      </c>
      <c r="C58" s="104" t="s">
        <v>775</v>
      </c>
      <c r="D58" s="104" t="s">
        <v>538</v>
      </c>
      <c r="E58" s="104" t="s">
        <v>175</v>
      </c>
      <c r="F58" s="104" t="s">
        <v>174</v>
      </c>
      <c r="G58" s="107">
        <v>3740</v>
      </c>
    </row>
    <row r="59" spans="1:7" ht="12.75">
      <c r="A59" s="19">
        <f t="shared" si="0"/>
        <v>48</v>
      </c>
      <c r="B59" s="106" t="s">
        <v>78</v>
      </c>
      <c r="C59" s="104" t="s">
        <v>775</v>
      </c>
      <c r="D59" s="104" t="s">
        <v>538</v>
      </c>
      <c r="E59" s="104" t="s">
        <v>473</v>
      </c>
      <c r="F59" s="104" t="s">
        <v>174</v>
      </c>
      <c r="G59" s="107">
        <v>3740</v>
      </c>
    </row>
    <row r="60" spans="1:7" ht="12.75">
      <c r="A60" s="19">
        <f t="shared" si="0"/>
        <v>49</v>
      </c>
      <c r="B60" s="106" t="s">
        <v>96</v>
      </c>
      <c r="C60" s="104" t="s">
        <v>775</v>
      </c>
      <c r="D60" s="104" t="s">
        <v>538</v>
      </c>
      <c r="E60" s="104" t="s">
        <v>543</v>
      </c>
      <c r="F60" s="104" t="s">
        <v>174</v>
      </c>
      <c r="G60" s="107">
        <v>1302</v>
      </c>
    </row>
    <row r="61" spans="1:7" ht="12.75">
      <c r="A61" s="19">
        <f t="shared" si="0"/>
        <v>50</v>
      </c>
      <c r="B61" s="106" t="s">
        <v>757</v>
      </c>
      <c r="C61" s="104" t="s">
        <v>775</v>
      </c>
      <c r="D61" s="104" t="s">
        <v>538</v>
      </c>
      <c r="E61" s="104" t="s">
        <v>543</v>
      </c>
      <c r="F61" s="104" t="s">
        <v>1028</v>
      </c>
      <c r="G61" s="107">
        <v>1302</v>
      </c>
    </row>
    <row r="62" spans="1:7" ht="12.75">
      <c r="A62" s="19">
        <f t="shared" si="0"/>
        <v>51</v>
      </c>
      <c r="B62" s="106" t="s">
        <v>97</v>
      </c>
      <c r="C62" s="104" t="s">
        <v>775</v>
      </c>
      <c r="D62" s="104" t="s">
        <v>538</v>
      </c>
      <c r="E62" s="104" t="s">
        <v>544</v>
      </c>
      <c r="F62" s="104" t="s">
        <v>174</v>
      </c>
      <c r="G62" s="107">
        <v>2438</v>
      </c>
    </row>
    <row r="63" spans="1:7" ht="12.75">
      <c r="A63" s="19">
        <f t="shared" si="0"/>
        <v>52</v>
      </c>
      <c r="B63" s="106" t="s">
        <v>757</v>
      </c>
      <c r="C63" s="104" t="s">
        <v>775</v>
      </c>
      <c r="D63" s="104" t="s">
        <v>538</v>
      </c>
      <c r="E63" s="104" t="s">
        <v>544</v>
      </c>
      <c r="F63" s="104" t="s">
        <v>1028</v>
      </c>
      <c r="G63" s="107">
        <v>2438</v>
      </c>
    </row>
    <row r="64" spans="1:7" ht="38.25">
      <c r="A64" s="102">
        <f t="shared" si="0"/>
        <v>53</v>
      </c>
      <c r="B64" s="108" t="s">
        <v>98</v>
      </c>
      <c r="C64" s="109" t="s">
        <v>783</v>
      </c>
      <c r="D64" s="109" t="s">
        <v>174</v>
      </c>
      <c r="E64" s="109" t="s">
        <v>175</v>
      </c>
      <c r="F64" s="109" t="s">
        <v>174</v>
      </c>
      <c r="G64" s="107">
        <v>2766</v>
      </c>
    </row>
    <row r="65" spans="1:7" ht="12.75">
      <c r="A65" s="19">
        <f t="shared" si="0"/>
        <v>54</v>
      </c>
      <c r="B65" s="106" t="s">
        <v>77</v>
      </c>
      <c r="C65" s="104" t="s">
        <v>783</v>
      </c>
      <c r="D65" s="104" t="s">
        <v>538</v>
      </c>
      <c r="E65" s="104" t="s">
        <v>175</v>
      </c>
      <c r="F65" s="104" t="s">
        <v>174</v>
      </c>
      <c r="G65" s="107">
        <v>2766</v>
      </c>
    </row>
    <row r="66" spans="1:7" ht="12.75">
      <c r="A66" s="19">
        <f t="shared" si="0"/>
        <v>55</v>
      </c>
      <c r="B66" s="106" t="s">
        <v>78</v>
      </c>
      <c r="C66" s="104" t="s">
        <v>783</v>
      </c>
      <c r="D66" s="104" t="s">
        <v>538</v>
      </c>
      <c r="E66" s="104" t="s">
        <v>473</v>
      </c>
      <c r="F66" s="104" t="s">
        <v>174</v>
      </c>
      <c r="G66" s="107">
        <v>2766</v>
      </c>
    </row>
    <row r="67" spans="1:7" ht="12.75">
      <c r="A67" s="19">
        <f t="shared" si="0"/>
        <v>56</v>
      </c>
      <c r="B67" s="106" t="s">
        <v>79</v>
      </c>
      <c r="C67" s="104" t="s">
        <v>783</v>
      </c>
      <c r="D67" s="104" t="s">
        <v>538</v>
      </c>
      <c r="E67" s="104" t="s">
        <v>475</v>
      </c>
      <c r="F67" s="104" t="s">
        <v>174</v>
      </c>
      <c r="G67" s="107">
        <v>2766</v>
      </c>
    </row>
    <row r="68" spans="1:7" ht="12.75">
      <c r="A68" s="19">
        <f t="shared" si="0"/>
        <v>57</v>
      </c>
      <c r="B68" s="106" t="s">
        <v>757</v>
      </c>
      <c r="C68" s="104" t="s">
        <v>783</v>
      </c>
      <c r="D68" s="104" t="s">
        <v>538</v>
      </c>
      <c r="E68" s="104" t="s">
        <v>475</v>
      </c>
      <c r="F68" s="104" t="s">
        <v>1028</v>
      </c>
      <c r="G68" s="107">
        <v>2766</v>
      </c>
    </row>
    <row r="69" spans="1:7" ht="38.25">
      <c r="A69" s="102">
        <f t="shared" si="0"/>
        <v>58</v>
      </c>
      <c r="B69" s="108" t="s">
        <v>99</v>
      </c>
      <c r="C69" s="109" t="s">
        <v>784</v>
      </c>
      <c r="D69" s="109" t="s">
        <v>174</v>
      </c>
      <c r="E69" s="109" t="s">
        <v>175</v>
      </c>
      <c r="F69" s="109" t="s">
        <v>174</v>
      </c>
      <c r="G69" s="107">
        <v>130</v>
      </c>
    </row>
    <row r="70" spans="1:7" ht="12.75">
      <c r="A70" s="19">
        <f t="shared" si="0"/>
        <v>59</v>
      </c>
      <c r="B70" s="106" t="s">
        <v>77</v>
      </c>
      <c r="C70" s="104" t="s">
        <v>784</v>
      </c>
      <c r="D70" s="104" t="s">
        <v>538</v>
      </c>
      <c r="E70" s="104" t="s">
        <v>175</v>
      </c>
      <c r="F70" s="104" t="s">
        <v>174</v>
      </c>
      <c r="G70" s="107">
        <v>130</v>
      </c>
    </row>
    <row r="71" spans="1:7" ht="12.75">
      <c r="A71" s="19">
        <f t="shared" si="0"/>
        <v>60</v>
      </c>
      <c r="B71" s="106" t="s">
        <v>78</v>
      </c>
      <c r="C71" s="104" t="s">
        <v>784</v>
      </c>
      <c r="D71" s="104" t="s">
        <v>538</v>
      </c>
      <c r="E71" s="104" t="s">
        <v>473</v>
      </c>
      <c r="F71" s="104" t="s">
        <v>174</v>
      </c>
      <c r="G71" s="107">
        <v>130</v>
      </c>
    </row>
    <row r="72" spans="1:7" ht="12.75">
      <c r="A72" s="19">
        <f t="shared" si="0"/>
        <v>61</v>
      </c>
      <c r="B72" s="106" t="s">
        <v>79</v>
      </c>
      <c r="C72" s="104" t="s">
        <v>784</v>
      </c>
      <c r="D72" s="104" t="s">
        <v>538</v>
      </c>
      <c r="E72" s="104" t="s">
        <v>475</v>
      </c>
      <c r="F72" s="104" t="s">
        <v>174</v>
      </c>
      <c r="G72" s="107">
        <v>130</v>
      </c>
    </row>
    <row r="73" spans="1:7" ht="12.75">
      <c r="A73" s="19">
        <f t="shared" si="0"/>
        <v>62</v>
      </c>
      <c r="B73" s="106" t="s">
        <v>757</v>
      </c>
      <c r="C73" s="104" t="s">
        <v>784</v>
      </c>
      <c r="D73" s="104" t="s">
        <v>538</v>
      </c>
      <c r="E73" s="104" t="s">
        <v>475</v>
      </c>
      <c r="F73" s="104" t="s">
        <v>1028</v>
      </c>
      <c r="G73" s="107">
        <v>130</v>
      </c>
    </row>
    <row r="74" spans="1:8" ht="38.25">
      <c r="A74" s="102">
        <f t="shared" si="0"/>
        <v>63</v>
      </c>
      <c r="B74" s="108" t="s">
        <v>100</v>
      </c>
      <c r="C74" s="109" t="s">
        <v>758</v>
      </c>
      <c r="D74" s="109" t="s">
        <v>174</v>
      </c>
      <c r="E74" s="109" t="s">
        <v>175</v>
      </c>
      <c r="F74" s="109" t="s">
        <v>174</v>
      </c>
      <c r="G74" s="107">
        <v>350</v>
      </c>
      <c r="H74" s="44"/>
    </row>
    <row r="75" spans="1:8" ht="12.75">
      <c r="A75" s="19">
        <f t="shared" si="0"/>
        <v>64</v>
      </c>
      <c r="B75" s="106" t="s">
        <v>77</v>
      </c>
      <c r="C75" s="104" t="s">
        <v>758</v>
      </c>
      <c r="D75" s="104" t="s">
        <v>538</v>
      </c>
      <c r="E75" s="104" t="s">
        <v>175</v>
      </c>
      <c r="F75" s="104" t="s">
        <v>174</v>
      </c>
      <c r="G75" s="107">
        <v>350</v>
      </c>
      <c r="H75" s="13"/>
    </row>
    <row r="76" spans="1:8" ht="25.5">
      <c r="A76" s="19">
        <f t="shared" si="0"/>
        <v>65</v>
      </c>
      <c r="B76" s="106" t="s">
        <v>101</v>
      </c>
      <c r="C76" s="104" t="s">
        <v>758</v>
      </c>
      <c r="D76" s="104" t="s">
        <v>538</v>
      </c>
      <c r="E76" s="104" t="s">
        <v>469</v>
      </c>
      <c r="F76" s="104" t="s">
        <v>174</v>
      </c>
      <c r="G76" s="107">
        <v>350</v>
      </c>
      <c r="H76" s="13"/>
    </row>
    <row r="77" spans="1:8" ht="12.75">
      <c r="A77" s="19">
        <f t="shared" si="0"/>
        <v>66</v>
      </c>
      <c r="B77" s="106" t="s">
        <v>102</v>
      </c>
      <c r="C77" s="104" t="s">
        <v>758</v>
      </c>
      <c r="D77" s="104" t="s">
        <v>538</v>
      </c>
      <c r="E77" s="104" t="s">
        <v>470</v>
      </c>
      <c r="F77" s="104" t="s">
        <v>174</v>
      </c>
      <c r="G77" s="107">
        <v>350</v>
      </c>
      <c r="H77" s="13"/>
    </row>
    <row r="78" spans="1:8" ht="12.75">
      <c r="A78" s="19">
        <f aca="true" t="shared" si="1" ref="A78:A85">1+A77</f>
        <v>67</v>
      </c>
      <c r="B78" s="106" t="s">
        <v>757</v>
      </c>
      <c r="C78" s="104" t="s">
        <v>758</v>
      </c>
      <c r="D78" s="104" t="s">
        <v>538</v>
      </c>
      <c r="E78" s="104" t="s">
        <v>470</v>
      </c>
      <c r="F78" s="104" t="s">
        <v>1028</v>
      </c>
      <c r="G78" s="107">
        <v>350</v>
      </c>
      <c r="H78" s="13"/>
    </row>
    <row r="79" spans="1:8" ht="38.25">
      <c r="A79" s="102">
        <f t="shared" si="1"/>
        <v>68</v>
      </c>
      <c r="B79" s="108" t="s">
        <v>103</v>
      </c>
      <c r="C79" s="109" t="s">
        <v>818</v>
      </c>
      <c r="D79" s="109" t="s">
        <v>174</v>
      </c>
      <c r="E79" s="109" t="s">
        <v>175</v>
      </c>
      <c r="F79" s="109" t="s">
        <v>174</v>
      </c>
      <c r="G79" s="107">
        <v>1188.04</v>
      </c>
      <c r="H79" s="13"/>
    </row>
    <row r="80" spans="1:8" ht="12.75">
      <c r="A80" s="19">
        <f t="shared" si="1"/>
        <v>69</v>
      </c>
      <c r="B80" s="106" t="s">
        <v>77</v>
      </c>
      <c r="C80" s="104" t="s">
        <v>818</v>
      </c>
      <c r="D80" s="104" t="s">
        <v>538</v>
      </c>
      <c r="E80" s="104" t="s">
        <v>175</v>
      </c>
      <c r="F80" s="104" t="s">
        <v>174</v>
      </c>
      <c r="G80" s="107">
        <v>1188.04</v>
      </c>
      <c r="H80" s="13"/>
    </row>
    <row r="81" spans="1:8" ht="12.75">
      <c r="A81" s="19">
        <f t="shared" si="1"/>
        <v>70</v>
      </c>
      <c r="B81" s="106" t="s">
        <v>84</v>
      </c>
      <c r="C81" s="104" t="s">
        <v>818</v>
      </c>
      <c r="D81" s="104" t="s">
        <v>538</v>
      </c>
      <c r="E81" s="104" t="s">
        <v>495</v>
      </c>
      <c r="F81" s="104" t="s">
        <v>174</v>
      </c>
      <c r="G81" s="107">
        <v>1188.04</v>
      </c>
      <c r="H81" s="13"/>
    </row>
    <row r="82" spans="1:8" ht="12.75">
      <c r="A82" s="19">
        <f t="shared" si="1"/>
        <v>71</v>
      </c>
      <c r="B82" s="106" t="s">
        <v>536</v>
      </c>
      <c r="C82" s="104" t="s">
        <v>818</v>
      </c>
      <c r="D82" s="104" t="s">
        <v>538</v>
      </c>
      <c r="E82" s="104" t="s">
        <v>499</v>
      </c>
      <c r="F82" s="104" t="s">
        <v>174</v>
      </c>
      <c r="G82" s="107">
        <v>1188.04</v>
      </c>
      <c r="H82" s="13"/>
    </row>
    <row r="83" spans="1:8" ht="12.75">
      <c r="A83" s="19">
        <f t="shared" si="1"/>
        <v>72</v>
      </c>
      <c r="B83" s="106" t="s">
        <v>757</v>
      </c>
      <c r="C83" s="104" t="s">
        <v>818</v>
      </c>
      <c r="D83" s="104" t="s">
        <v>538</v>
      </c>
      <c r="E83" s="104" t="s">
        <v>499</v>
      </c>
      <c r="F83" s="104" t="s">
        <v>1028</v>
      </c>
      <c r="G83" s="107">
        <v>1188.04</v>
      </c>
      <c r="H83" s="13"/>
    </row>
    <row r="84" spans="1:8" ht="25.5">
      <c r="A84" s="102">
        <f t="shared" si="1"/>
        <v>73</v>
      </c>
      <c r="B84" s="108" t="s">
        <v>104</v>
      </c>
      <c r="C84" s="109" t="s">
        <v>145</v>
      </c>
      <c r="D84" s="109" t="s">
        <v>174</v>
      </c>
      <c r="E84" s="109" t="s">
        <v>175</v>
      </c>
      <c r="F84" s="109" t="s">
        <v>174</v>
      </c>
      <c r="G84" s="107">
        <v>11040.108</v>
      </c>
      <c r="H84" s="13"/>
    </row>
    <row r="85" spans="1:7" ht="12.75">
      <c r="A85" s="19">
        <f t="shared" si="1"/>
        <v>74</v>
      </c>
      <c r="B85" s="106" t="s">
        <v>77</v>
      </c>
      <c r="C85" s="104" t="s">
        <v>145</v>
      </c>
      <c r="D85" s="104" t="s">
        <v>538</v>
      </c>
      <c r="E85" s="104" t="s">
        <v>175</v>
      </c>
      <c r="F85" s="104" t="s">
        <v>174</v>
      </c>
      <c r="G85" s="107">
        <v>728.108</v>
      </c>
    </row>
    <row r="86" spans="1:7" ht="38.25">
      <c r="A86" s="19">
        <f aca="true" t="shared" si="2" ref="A86:A149">1+A85</f>
        <v>75</v>
      </c>
      <c r="B86" s="106" t="s">
        <v>105</v>
      </c>
      <c r="C86" s="104" t="s">
        <v>145</v>
      </c>
      <c r="D86" s="104" t="s">
        <v>538</v>
      </c>
      <c r="E86" s="104" t="s">
        <v>829</v>
      </c>
      <c r="F86" s="104" t="s">
        <v>174</v>
      </c>
      <c r="G86" s="107">
        <v>728.108</v>
      </c>
    </row>
    <row r="87" spans="1:7" ht="12.75">
      <c r="A87" s="19">
        <f t="shared" si="2"/>
        <v>76</v>
      </c>
      <c r="B87" s="106" t="s">
        <v>106</v>
      </c>
      <c r="C87" s="104" t="s">
        <v>145</v>
      </c>
      <c r="D87" s="104" t="s">
        <v>538</v>
      </c>
      <c r="E87" s="104" t="s">
        <v>830</v>
      </c>
      <c r="F87" s="104" t="s">
        <v>174</v>
      </c>
      <c r="G87" s="107">
        <v>728.108</v>
      </c>
    </row>
    <row r="88" spans="1:7" ht="12.75">
      <c r="A88" s="19">
        <f t="shared" si="2"/>
        <v>77</v>
      </c>
      <c r="B88" s="106" t="s">
        <v>143</v>
      </c>
      <c r="C88" s="104" t="s">
        <v>145</v>
      </c>
      <c r="D88" s="104" t="s">
        <v>538</v>
      </c>
      <c r="E88" s="104" t="s">
        <v>830</v>
      </c>
      <c r="F88" s="104" t="s">
        <v>144</v>
      </c>
      <c r="G88" s="107">
        <v>728.108</v>
      </c>
    </row>
    <row r="89" spans="1:7" ht="38.25">
      <c r="A89" s="19">
        <f t="shared" si="2"/>
        <v>78</v>
      </c>
      <c r="B89" s="106" t="s">
        <v>107</v>
      </c>
      <c r="C89" s="104" t="s">
        <v>145</v>
      </c>
      <c r="D89" s="104" t="s">
        <v>170</v>
      </c>
      <c r="E89" s="104" t="s">
        <v>175</v>
      </c>
      <c r="F89" s="104" t="s">
        <v>174</v>
      </c>
      <c r="G89" s="107">
        <v>10312</v>
      </c>
    </row>
    <row r="90" spans="1:7" ht="12.75">
      <c r="A90" s="19">
        <f t="shared" si="2"/>
        <v>79</v>
      </c>
      <c r="B90" s="106" t="s">
        <v>88</v>
      </c>
      <c r="C90" s="104" t="s">
        <v>145</v>
      </c>
      <c r="D90" s="104" t="s">
        <v>170</v>
      </c>
      <c r="E90" s="104" t="s">
        <v>481</v>
      </c>
      <c r="F90" s="104" t="s">
        <v>174</v>
      </c>
      <c r="G90" s="107">
        <v>5721.4</v>
      </c>
    </row>
    <row r="91" spans="1:7" ht="12.75">
      <c r="A91" s="19">
        <f t="shared" si="2"/>
        <v>80</v>
      </c>
      <c r="B91" s="106" t="s">
        <v>90</v>
      </c>
      <c r="C91" s="104" t="s">
        <v>145</v>
      </c>
      <c r="D91" s="104" t="s">
        <v>170</v>
      </c>
      <c r="E91" s="104" t="s">
        <v>485</v>
      </c>
      <c r="F91" s="104" t="s">
        <v>174</v>
      </c>
      <c r="G91" s="107">
        <v>5721.4</v>
      </c>
    </row>
    <row r="92" spans="1:7" ht="12.75">
      <c r="A92" s="19">
        <f t="shared" si="2"/>
        <v>81</v>
      </c>
      <c r="B92" s="106" t="s">
        <v>757</v>
      </c>
      <c r="C92" s="104" t="s">
        <v>145</v>
      </c>
      <c r="D92" s="104" t="s">
        <v>170</v>
      </c>
      <c r="E92" s="104" t="s">
        <v>485</v>
      </c>
      <c r="F92" s="104" t="s">
        <v>1028</v>
      </c>
      <c r="G92" s="107">
        <v>5721.4</v>
      </c>
    </row>
    <row r="93" spans="1:7" ht="12.75">
      <c r="A93" s="19">
        <f t="shared" si="2"/>
        <v>82</v>
      </c>
      <c r="B93" s="106" t="s">
        <v>108</v>
      </c>
      <c r="C93" s="104" t="s">
        <v>145</v>
      </c>
      <c r="D93" s="104" t="s">
        <v>170</v>
      </c>
      <c r="E93" s="104" t="s">
        <v>492</v>
      </c>
      <c r="F93" s="104" t="s">
        <v>174</v>
      </c>
      <c r="G93" s="107">
        <v>478.6</v>
      </c>
    </row>
    <row r="94" spans="1:7" ht="12.75">
      <c r="A94" s="19">
        <f t="shared" si="2"/>
        <v>83</v>
      </c>
      <c r="B94" s="106" t="s">
        <v>109</v>
      </c>
      <c r="C94" s="104" t="s">
        <v>145</v>
      </c>
      <c r="D94" s="104" t="s">
        <v>170</v>
      </c>
      <c r="E94" s="104" t="s">
        <v>493</v>
      </c>
      <c r="F94" s="104" t="s">
        <v>174</v>
      </c>
      <c r="G94" s="107">
        <v>478.6</v>
      </c>
    </row>
    <row r="95" spans="1:7" ht="12.75">
      <c r="A95" s="19">
        <f t="shared" si="2"/>
        <v>84</v>
      </c>
      <c r="B95" s="106" t="s">
        <v>757</v>
      </c>
      <c r="C95" s="104" t="s">
        <v>145</v>
      </c>
      <c r="D95" s="104" t="s">
        <v>170</v>
      </c>
      <c r="E95" s="104" t="s">
        <v>493</v>
      </c>
      <c r="F95" s="104" t="s">
        <v>1028</v>
      </c>
      <c r="G95" s="107">
        <v>478.6</v>
      </c>
    </row>
    <row r="96" spans="1:7" ht="38.25">
      <c r="A96" s="19">
        <f t="shared" si="2"/>
        <v>85</v>
      </c>
      <c r="B96" s="106" t="s">
        <v>105</v>
      </c>
      <c r="C96" s="104" t="s">
        <v>145</v>
      </c>
      <c r="D96" s="104" t="s">
        <v>170</v>
      </c>
      <c r="E96" s="104" t="s">
        <v>829</v>
      </c>
      <c r="F96" s="104" t="s">
        <v>174</v>
      </c>
      <c r="G96" s="107">
        <v>4112</v>
      </c>
    </row>
    <row r="97" spans="1:7" ht="12.75">
      <c r="A97" s="19">
        <f t="shared" si="2"/>
        <v>86</v>
      </c>
      <c r="B97" s="106" t="s">
        <v>106</v>
      </c>
      <c r="C97" s="104" t="s">
        <v>145</v>
      </c>
      <c r="D97" s="104" t="s">
        <v>170</v>
      </c>
      <c r="E97" s="104" t="s">
        <v>830</v>
      </c>
      <c r="F97" s="104" t="s">
        <v>174</v>
      </c>
      <c r="G97" s="107">
        <v>4112</v>
      </c>
    </row>
    <row r="98" spans="1:7" ht="12.75">
      <c r="A98" s="19">
        <f t="shared" si="2"/>
        <v>87</v>
      </c>
      <c r="B98" s="106" t="s">
        <v>143</v>
      </c>
      <c r="C98" s="104" t="s">
        <v>145</v>
      </c>
      <c r="D98" s="104" t="s">
        <v>170</v>
      </c>
      <c r="E98" s="104" t="s">
        <v>830</v>
      </c>
      <c r="F98" s="104" t="s">
        <v>144</v>
      </c>
      <c r="G98" s="107">
        <v>4112</v>
      </c>
    </row>
    <row r="99" spans="1:7" ht="25.5">
      <c r="A99" s="102">
        <f t="shared" si="2"/>
        <v>88</v>
      </c>
      <c r="B99" s="108" t="s">
        <v>110</v>
      </c>
      <c r="C99" s="109" t="s">
        <v>394</v>
      </c>
      <c r="D99" s="109" t="s">
        <v>174</v>
      </c>
      <c r="E99" s="109" t="s">
        <v>175</v>
      </c>
      <c r="F99" s="109" t="s">
        <v>174</v>
      </c>
      <c r="G99" s="107">
        <v>460</v>
      </c>
    </row>
    <row r="100" spans="1:7" ht="38.25">
      <c r="A100" s="19">
        <f t="shared" si="2"/>
        <v>89</v>
      </c>
      <c r="B100" s="106" t="s">
        <v>107</v>
      </c>
      <c r="C100" s="104" t="s">
        <v>394</v>
      </c>
      <c r="D100" s="104" t="s">
        <v>170</v>
      </c>
      <c r="E100" s="104" t="s">
        <v>175</v>
      </c>
      <c r="F100" s="104" t="s">
        <v>174</v>
      </c>
      <c r="G100" s="107">
        <v>460</v>
      </c>
    </row>
    <row r="101" spans="1:7" ht="12.75">
      <c r="A101" s="19">
        <f t="shared" si="2"/>
        <v>90</v>
      </c>
      <c r="B101" s="106" t="s">
        <v>88</v>
      </c>
      <c r="C101" s="104" t="s">
        <v>394</v>
      </c>
      <c r="D101" s="104" t="s">
        <v>170</v>
      </c>
      <c r="E101" s="104" t="s">
        <v>481</v>
      </c>
      <c r="F101" s="104" t="s">
        <v>174</v>
      </c>
      <c r="G101" s="107">
        <v>460</v>
      </c>
    </row>
    <row r="102" spans="1:7" ht="12.75">
      <c r="A102" s="19">
        <f t="shared" si="2"/>
        <v>91</v>
      </c>
      <c r="B102" s="106" t="s">
        <v>111</v>
      </c>
      <c r="C102" s="104" t="s">
        <v>394</v>
      </c>
      <c r="D102" s="104" t="s">
        <v>170</v>
      </c>
      <c r="E102" s="104" t="s">
        <v>489</v>
      </c>
      <c r="F102" s="104" t="s">
        <v>174</v>
      </c>
      <c r="G102" s="107">
        <v>460</v>
      </c>
    </row>
    <row r="103" spans="1:7" ht="12.75">
      <c r="A103" s="19">
        <f t="shared" si="2"/>
        <v>92</v>
      </c>
      <c r="B103" s="106" t="s">
        <v>757</v>
      </c>
      <c r="C103" s="104" t="s">
        <v>394</v>
      </c>
      <c r="D103" s="104" t="s">
        <v>170</v>
      </c>
      <c r="E103" s="104" t="s">
        <v>489</v>
      </c>
      <c r="F103" s="104" t="s">
        <v>1028</v>
      </c>
      <c r="G103" s="107">
        <v>460</v>
      </c>
    </row>
    <row r="104" spans="1:7" ht="25.5">
      <c r="A104" s="102">
        <f t="shared" si="2"/>
        <v>93</v>
      </c>
      <c r="B104" s="108" t="s">
        <v>112</v>
      </c>
      <c r="C104" s="109" t="s">
        <v>756</v>
      </c>
      <c r="D104" s="109" t="s">
        <v>174</v>
      </c>
      <c r="E104" s="109" t="s">
        <v>175</v>
      </c>
      <c r="F104" s="109" t="s">
        <v>174</v>
      </c>
      <c r="G104" s="107">
        <v>1270</v>
      </c>
    </row>
    <row r="105" spans="1:7" ht="12.75">
      <c r="A105" s="19">
        <f t="shared" si="2"/>
        <v>94</v>
      </c>
      <c r="B105" s="106" t="s">
        <v>77</v>
      </c>
      <c r="C105" s="104" t="s">
        <v>756</v>
      </c>
      <c r="D105" s="104" t="s">
        <v>538</v>
      </c>
      <c r="E105" s="104" t="s">
        <v>175</v>
      </c>
      <c r="F105" s="104" t="s">
        <v>174</v>
      </c>
      <c r="G105" s="107">
        <v>1270</v>
      </c>
    </row>
    <row r="106" spans="1:7" ht="12.75">
      <c r="A106" s="19">
        <f t="shared" si="2"/>
        <v>95</v>
      </c>
      <c r="B106" s="106" t="s">
        <v>113</v>
      </c>
      <c r="C106" s="104" t="s">
        <v>756</v>
      </c>
      <c r="D106" s="104" t="s">
        <v>538</v>
      </c>
      <c r="E106" s="104" t="s">
        <v>458</v>
      </c>
      <c r="F106" s="104" t="s">
        <v>174</v>
      </c>
      <c r="G106" s="107">
        <v>1270</v>
      </c>
    </row>
    <row r="107" spans="1:7" ht="12.75">
      <c r="A107" s="19">
        <f t="shared" si="2"/>
        <v>96</v>
      </c>
      <c r="B107" s="106" t="s">
        <v>114</v>
      </c>
      <c r="C107" s="104" t="s">
        <v>756</v>
      </c>
      <c r="D107" s="104" t="s">
        <v>538</v>
      </c>
      <c r="E107" s="104" t="s">
        <v>745</v>
      </c>
      <c r="F107" s="104" t="s">
        <v>174</v>
      </c>
      <c r="G107" s="107">
        <v>1270</v>
      </c>
    </row>
    <row r="108" spans="1:7" ht="12.75">
      <c r="A108" s="19">
        <f t="shared" si="2"/>
        <v>97</v>
      </c>
      <c r="B108" s="106" t="s">
        <v>757</v>
      </c>
      <c r="C108" s="104" t="s">
        <v>756</v>
      </c>
      <c r="D108" s="104" t="s">
        <v>538</v>
      </c>
      <c r="E108" s="104" t="s">
        <v>745</v>
      </c>
      <c r="F108" s="104" t="s">
        <v>1028</v>
      </c>
      <c r="G108" s="107">
        <v>1270</v>
      </c>
    </row>
    <row r="109" spans="1:7" ht="51">
      <c r="A109" s="102">
        <f t="shared" si="2"/>
        <v>98</v>
      </c>
      <c r="B109" s="108" t="s">
        <v>998</v>
      </c>
      <c r="C109" s="109" t="s">
        <v>813</v>
      </c>
      <c r="D109" s="109" t="s">
        <v>174</v>
      </c>
      <c r="E109" s="109" t="s">
        <v>175</v>
      </c>
      <c r="F109" s="109" t="s">
        <v>174</v>
      </c>
      <c r="G109" s="107">
        <v>1500</v>
      </c>
    </row>
    <row r="110" spans="1:7" ht="12.75">
      <c r="A110" s="19">
        <f t="shared" si="2"/>
        <v>99</v>
      </c>
      <c r="B110" s="106" t="s">
        <v>77</v>
      </c>
      <c r="C110" s="104" t="s">
        <v>813</v>
      </c>
      <c r="D110" s="104" t="s">
        <v>538</v>
      </c>
      <c r="E110" s="104" t="s">
        <v>175</v>
      </c>
      <c r="F110" s="104" t="s">
        <v>174</v>
      </c>
      <c r="G110" s="107">
        <v>1500</v>
      </c>
    </row>
    <row r="111" spans="1:7" ht="12.75">
      <c r="A111" s="19">
        <f t="shared" si="2"/>
        <v>100</v>
      </c>
      <c r="B111" s="106" t="s">
        <v>999</v>
      </c>
      <c r="C111" s="104" t="s">
        <v>813</v>
      </c>
      <c r="D111" s="104" t="s">
        <v>538</v>
      </c>
      <c r="E111" s="104" t="s">
        <v>479</v>
      </c>
      <c r="F111" s="104" t="s">
        <v>174</v>
      </c>
      <c r="G111" s="107">
        <v>1500</v>
      </c>
    </row>
    <row r="112" spans="1:7" ht="12.75">
      <c r="A112" s="19">
        <f t="shared" si="2"/>
        <v>101</v>
      </c>
      <c r="B112" s="106" t="s">
        <v>1000</v>
      </c>
      <c r="C112" s="104" t="s">
        <v>813</v>
      </c>
      <c r="D112" s="104" t="s">
        <v>538</v>
      </c>
      <c r="E112" s="104" t="s">
        <v>480</v>
      </c>
      <c r="F112" s="104" t="s">
        <v>174</v>
      </c>
      <c r="G112" s="107">
        <v>1500</v>
      </c>
    </row>
    <row r="113" spans="1:7" ht="12.75">
      <c r="A113" s="19">
        <f t="shared" si="2"/>
        <v>102</v>
      </c>
      <c r="B113" s="106" t="s">
        <v>757</v>
      </c>
      <c r="C113" s="104" t="s">
        <v>813</v>
      </c>
      <c r="D113" s="104" t="s">
        <v>538</v>
      </c>
      <c r="E113" s="104" t="s">
        <v>480</v>
      </c>
      <c r="F113" s="104" t="s">
        <v>1028</v>
      </c>
      <c r="G113" s="107">
        <v>1500</v>
      </c>
    </row>
    <row r="114" spans="1:7" ht="38.25">
      <c r="A114" s="102">
        <f t="shared" si="2"/>
        <v>103</v>
      </c>
      <c r="B114" s="108" t="s">
        <v>1001</v>
      </c>
      <c r="C114" s="109" t="s">
        <v>820</v>
      </c>
      <c r="D114" s="109" t="s">
        <v>174</v>
      </c>
      <c r="E114" s="109" t="s">
        <v>175</v>
      </c>
      <c r="F114" s="109" t="s">
        <v>174</v>
      </c>
      <c r="G114" s="107">
        <v>4980.4</v>
      </c>
    </row>
    <row r="115" spans="1:7" ht="12.75">
      <c r="A115" s="19">
        <f t="shared" si="2"/>
        <v>104</v>
      </c>
      <c r="B115" s="106" t="s">
        <v>77</v>
      </c>
      <c r="C115" s="104" t="s">
        <v>820</v>
      </c>
      <c r="D115" s="104" t="s">
        <v>538</v>
      </c>
      <c r="E115" s="104" t="s">
        <v>175</v>
      </c>
      <c r="F115" s="104" t="s">
        <v>174</v>
      </c>
      <c r="G115" s="107">
        <v>633</v>
      </c>
    </row>
    <row r="116" spans="1:7" ht="12.75">
      <c r="A116" s="19">
        <f t="shared" si="2"/>
        <v>105</v>
      </c>
      <c r="B116" s="106" t="s">
        <v>84</v>
      </c>
      <c r="C116" s="104" t="s">
        <v>820</v>
      </c>
      <c r="D116" s="104" t="s">
        <v>538</v>
      </c>
      <c r="E116" s="104" t="s">
        <v>495</v>
      </c>
      <c r="F116" s="104" t="s">
        <v>174</v>
      </c>
      <c r="G116" s="107">
        <v>633</v>
      </c>
    </row>
    <row r="117" spans="1:7" ht="12.75">
      <c r="A117" s="19">
        <f t="shared" si="2"/>
        <v>106</v>
      </c>
      <c r="B117" s="106" t="s">
        <v>536</v>
      </c>
      <c r="C117" s="104" t="s">
        <v>820</v>
      </c>
      <c r="D117" s="104" t="s">
        <v>538</v>
      </c>
      <c r="E117" s="104" t="s">
        <v>499</v>
      </c>
      <c r="F117" s="104" t="s">
        <v>174</v>
      </c>
      <c r="G117" s="107">
        <v>633</v>
      </c>
    </row>
    <row r="118" spans="1:7" ht="12.75">
      <c r="A118" s="19">
        <f t="shared" si="2"/>
        <v>107</v>
      </c>
      <c r="B118" s="106" t="s">
        <v>757</v>
      </c>
      <c r="C118" s="104" t="s">
        <v>820</v>
      </c>
      <c r="D118" s="104" t="s">
        <v>538</v>
      </c>
      <c r="E118" s="104" t="s">
        <v>499</v>
      </c>
      <c r="F118" s="104" t="s">
        <v>1028</v>
      </c>
      <c r="G118" s="107">
        <v>633</v>
      </c>
    </row>
    <row r="119" spans="1:7" ht="25.5">
      <c r="A119" s="19">
        <f t="shared" si="2"/>
        <v>108</v>
      </c>
      <c r="B119" s="106" t="s">
        <v>87</v>
      </c>
      <c r="C119" s="104" t="s">
        <v>820</v>
      </c>
      <c r="D119" s="104" t="s">
        <v>169</v>
      </c>
      <c r="E119" s="104" t="s">
        <v>175</v>
      </c>
      <c r="F119" s="104" t="s">
        <v>174</v>
      </c>
      <c r="G119" s="107">
        <v>4347.4</v>
      </c>
    </row>
    <row r="120" spans="1:7" ht="12.75">
      <c r="A120" s="19">
        <f t="shared" si="2"/>
        <v>109</v>
      </c>
      <c r="B120" s="106" t="s">
        <v>88</v>
      </c>
      <c r="C120" s="104" t="s">
        <v>820</v>
      </c>
      <c r="D120" s="104" t="s">
        <v>169</v>
      </c>
      <c r="E120" s="104" t="s">
        <v>481</v>
      </c>
      <c r="F120" s="104" t="s">
        <v>174</v>
      </c>
      <c r="G120" s="107">
        <v>4347.4</v>
      </c>
    </row>
    <row r="121" spans="1:7" ht="12.75">
      <c r="A121" s="19">
        <f t="shared" si="2"/>
        <v>110</v>
      </c>
      <c r="B121" s="106" t="s">
        <v>111</v>
      </c>
      <c r="C121" s="104" t="s">
        <v>820</v>
      </c>
      <c r="D121" s="104" t="s">
        <v>169</v>
      </c>
      <c r="E121" s="104" t="s">
        <v>489</v>
      </c>
      <c r="F121" s="104" t="s">
        <v>174</v>
      </c>
      <c r="G121" s="107">
        <v>4347.4</v>
      </c>
    </row>
    <row r="122" spans="1:7" ht="12.75">
      <c r="A122" s="19">
        <f t="shared" si="2"/>
        <v>111</v>
      </c>
      <c r="B122" s="106" t="s">
        <v>757</v>
      </c>
      <c r="C122" s="104" t="s">
        <v>820</v>
      </c>
      <c r="D122" s="104" t="s">
        <v>169</v>
      </c>
      <c r="E122" s="104" t="s">
        <v>489</v>
      </c>
      <c r="F122" s="104" t="s">
        <v>1028</v>
      </c>
      <c r="G122" s="107">
        <v>4347.4</v>
      </c>
    </row>
    <row r="123" spans="1:7" ht="38.25">
      <c r="A123" s="102">
        <f t="shared" si="2"/>
        <v>112</v>
      </c>
      <c r="B123" s="108" t="s">
        <v>1002</v>
      </c>
      <c r="C123" s="109" t="s">
        <v>812</v>
      </c>
      <c r="D123" s="109" t="s">
        <v>174</v>
      </c>
      <c r="E123" s="109" t="s">
        <v>175</v>
      </c>
      <c r="F123" s="109" t="s">
        <v>174</v>
      </c>
      <c r="G123" s="107">
        <f>8476+5100</f>
        <v>13576</v>
      </c>
    </row>
    <row r="124" spans="1:7" ht="12.75">
      <c r="A124" s="19">
        <f t="shared" si="2"/>
        <v>113</v>
      </c>
      <c r="B124" s="106" t="s">
        <v>77</v>
      </c>
      <c r="C124" s="104" t="s">
        <v>812</v>
      </c>
      <c r="D124" s="104" t="s">
        <v>538</v>
      </c>
      <c r="E124" s="104" t="s">
        <v>175</v>
      </c>
      <c r="F124" s="104" t="s">
        <v>174</v>
      </c>
      <c r="G124" s="107">
        <v>8476</v>
      </c>
    </row>
    <row r="125" spans="1:7" ht="12.75">
      <c r="A125" s="19">
        <f t="shared" si="2"/>
        <v>114</v>
      </c>
      <c r="B125" s="106" t="s">
        <v>82</v>
      </c>
      <c r="C125" s="104" t="s">
        <v>812</v>
      </c>
      <c r="D125" s="104" t="s">
        <v>538</v>
      </c>
      <c r="E125" s="104" t="s">
        <v>476</v>
      </c>
      <c r="F125" s="104" t="s">
        <v>174</v>
      </c>
      <c r="G125" s="107">
        <v>546</v>
      </c>
    </row>
    <row r="126" spans="1:7" ht="25.5">
      <c r="A126" s="19">
        <f t="shared" si="2"/>
        <v>115</v>
      </c>
      <c r="B126" s="106" t="s">
        <v>1003</v>
      </c>
      <c r="C126" s="104" t="s">
        <v>812</v>
      </c>
      <c r="D126" s="104" t="s">
        <v>538</v>
      </c>
      <c r="E126" s="104" t="s">
        <v>811</v>
      </c>
      <c r="F126" s="104" t="s">
        <v>174</v>
      </c>
      <c r="G126" s="107">
        <v>546</v>
      </c>
    </row>
    <row r="127" spans="1:7" ht="12.75">
      <c r="A127" s="19">
        <f t="shared" si="2"/>
        <v>116</v>
      </c>
      <c r="B127" s="106" t="s">
        <v>757</v>
      </c>
      <c r="C127" s="104" t="s">
        <v>812</v>
      </c>
      <c r="D127" s="104" t="s">
        <v>538</v>
      </c>
      <c r="E127" s="104" t="s">
        <v>811</v>
      </c>
      <c r="F127" s="104" t="s">
        <v>1028</v>
      </c>
      <c r="G127" s="107">
        <v>546</v>
      </c>
    </row>
    <row r="128" spans="1:7" ht="38.25">
      <c r="A128" s="19">
        <f t="shared" si="2"/>
        <v>117</v>
      </c>
      <c r="B128" s="106" t="s">
        <v>105</v>
      </c>
      <c r="C128" s="104" t="s">
        <v>812</v>
      </c>
      <c r="D128" s="104" t="s">
        <v>538</v>
      </c>
      <c r="E128" s="104" t="s">
        <v>829</v>
      </c>
      <c r="F128" s="104" t="s">
        <v>174</v>
      </c>
      <c r="G128" s="107">
        <f>7930+5100</f>
        <v>13030</v>
      </c>
    </row>
    <row r="129" spans="1:7" ht="12.75">
      <c r="A129" s="19">
        <f t="shared" si="2"/>
        <v>118</v>
      </c>
      <c r="B129" s="106" t="s">
        <v>106</v>
      </c>
      <c r="C129" s="104" t="s">
        <v>812</v>
      </c>
      <c r="D129" s="104" t="s">
        <v>538</v>
      </c>
      <c r="E129" s="104" t="s">
        <v>830</v>
      </c>
      <c r="F129" s="104" t="s">
        <v>174</v>
      </c>
      <c r="G129" s="107">
        <f>7930+5100</f>
        <v>13030</v>
      </c>
    </row>
    <row r="130" spans="1:7" ht="12.75">
      <c r="A130" s="19">
        <f t="shared" si="2"/>
        <v>119</v>
      </c>
      <c r="B130" s="106" t="s">
        <v>143</v>
      </c>
      <c r="C130" s="104" t="s">
        <v>812</v>
      </c>
      <c r="D130" s="104" t="s">
        <v>538</v>
      </c>
      <c r="E130" s="104" t="s">
        <v>830</v>
      </c>
      <c r="F130" s="104" t="s">
        <v>144</v>
      </c>
      <c r="G130" s="107">
        <f>7930+5100</f>
        <v>13030</v>
      </c>
    </row>
    <row r="131" spans="1:7" ht="63.75">
      <c r="A131" s="102">
        <f t="shared" si="2"/>
        <v>120</v>
      </c>
      <c r="B131" s="108" t="s">
        <v>1004</v>
      </c>
      <c r="C131" s="109" t="s">
        <v>764</v>
      </c>
      <c r="D131" s="109" t="s">
        <v>174</v>
      </c>
      <c r="E131" s="109" t="s">
        <v>175</v>
      </c>
      <c r="F131" s="109" t="s">
        <v>174</v>
      </c>
      <c r="G131" s="107">
        <v>520</v>
      </c>
    </row>
    <row r="132" spans="1:7" ht="12.75">
      <c r="A132" s="19">
        <f t="shared" si="2"/>
        <v>121</v>
      </c>
      <c r="B132" s="106" t="s">
        <v>77</v>
      </c>
      <c r="C132" s="104" t="s">
        <v>764</v>
      </c>
      <c r="D132" s="104" t="s">
        <v>538</v>
      </c>
      <c r="E132" s="104" t="s">
        <v>175</v>
      </c>
      <c r="F132" s="104" t="s">
        <v>174</v>
      </c>
      <c r="G132" s="107">
        <v>520</v>
      </c>
    </row>
    <row r="133" spans="1:7" ht="12.75">
      <c r="A133" s="19">
        <f t="shared" si="2"/>
        <v>122</v>
      </c>
      <c r="B133" s="106" t="s">
        <v>78</v>
      </c>
      <c r="C133" s="104" t="s">
        <v>764</v>
      </c>
      <c r="D133" s="104" t="s">
        <v>538</v>
      </c>
      <c r="E133" s="104" t="s">
        <v>473</v>
      </c>
      <c r="F133" s="104" t="s">
        <v>174</v>
      </c>
      <c r="G133" s="107">
        <v>520</v>
      </c>
    </row>
    <row r="134" spans="1:7" ht="12.75">
      <c r="A134" s="19">
        <f t="shared" si="2"/>
        <v>123</v>
      </c>
      <c r="B134" s="106" t="s">
        <v>1005</v>
      </c>
      <c r="C134" s="104" t="s">
        <v>764</v>
      </c>
      <c r="D134" s="104" t="s">
        <v>538</v>
      </c>
      <c r="E134" s="104" t="s">
        <v>474</v>
      </c>
      <c r="F134" s="104" t="s">
        <v>174</v>
      </c>
      <c r="G134" s="107">
        <v>520</v>
      </c>
    </row>
    <row r="135" spans="1:7" ht="12.75">
      <c r="A135" s="19">
        <f t="shared" si="2"/>
        <v>124</v>
      </c>
      <c r="B135" s="106" t="s">
        <v>757</v>
      </c>
      <c r="C135" s="104" t="s">
        <v>764</v>
      </c>
      <c r="D135" s="104" t="s">
        <v>538</v>
      </c>
      <c r="E135" s="104" t="s">
        <v>474</v>
      </c>
      <c r="F135" s="104" t="s">
        <v>1028</v>
      </c>
      <c r="G135" s="107">
        <v>520</v>
      </c>
    </row>
    <row r="136" spans="1:7" ht="25.5">
      <c r="A136" s="102">
        <f t="shared" si="2"/>
        <v>125</v>
      </c>
      <c r="B136" s="108" t="s">
        <v>1006</v>
      </c>
      <c r="C136" s="109" t="s">
        <v>401</v>
      </c>
      <c r="D136" s="109" t="s">
        <v>174</v>
      </c>
      <c r="E136" s="109" t="s">
        <v>175</v>
      </c>
      <c r="F136" s="109" t="s">
        <v>174</v>
      </c>
      <c r="G136" s="107">
        <v>5652</v>
      </c>
    </row>
    <row r="137" spans="1:7" ht="38.25">
      <c r="A137" s="19">
        <f t="shared" si="2"/>
        <v>126</v>
      </c>
      <c r="B137" s="106" t="s">
        <v>107</v>
      </c>
      <c r="C137" s="104" t="s">
        <v>401</v>
      </c>
      <c r="D137" s="104" t="s">
        <v>170</v>
      </c>
      <c r="E137" s="104" t="s">
        <v>175</v>
      </c>
      <c r="F137" s="104" t="s">
        <v>174</v>
      </c>
      <c r="G137" s="107">
        <v>5652</v>
      </c>
    </row>
    <row r="138" spans="1:7" ht="12.75">
      <c r="A138" s="19">
        <f t="shared" si="2"/>
        <v>127</v>
      </c>
      <c r="B138" s="106" t="s">
        <v>1007</v>
      </c>
      <c r="C138" s="104" t="s">
        <v>401</v>
      </c>
      <c r="D138" s="104" t="s">
        <v>170</v>
      </c>
      <c r="E138" s="104" t="s">
        <v>500</v>
      </c>
      <c r="F138" s="104" t="s">
        <v>174</v>
      </c>
      <c r="G138" s="107">
        <v>5652</v>
      </c>
    </row>
    <row r="139" spans="1:7" ht="12.75">
      <c r="A139" s="19">
        <f t="shared" si="2"/>
        <v>128</v>
      </c>
      <c r="B139" s="106" t="s">
        <v>1008</v>
      </c>
      <c r="C139" s="104" t="s">
        <v>401</v>
      </c>
      <c r="D139" s="104" t="s">
        <v>170</v>
      </c>
      <c r="E139" s="104" t="s">
        <v>54</v>
      </c>
      <c r="F139" s="104" t="s">
        <v>174</v>
      </c>
      <c r="G139" s="107">
        <v>0.015</v>
      </c>
    </row>
    <row r="140" spans="1:7" ht="12.75">
      <c r="A140" s="19">
        <f t="shared" si="2"/>
        <v>129</v>
      </c>
      <c r="B140" s="106" t="s">
        <v>757</v>
      </c>
      <c r="C140" s="104" t="s">
        <v>401</v>
      </c>
      <c r="D140" s="104" t="s">
        <v>170</v>
      </c>
      <c r="E140" s="104" t="s">
        <v>54</v>
      </c>
      <c r="F140" s="104" t="s">
        <v>1028</v>
      </c>
      <c r="G140" s="107">
        <v>0.015</v>
      </c>
    </row>
    <row r="141" spans="1:7" ht="12.75">
      <c r="A141" s="19">
        <f t="shared" si="2"/>
        <v>130</v>
      </c>
      <c r="B141" s="106" t="s">
        <v>1009</v>
      </c>
      <c r="C141" s="104" t="s">
        <v>401</v>
      </c>
      <c r="D141" s="104" t="s">
        <v>170</v>
      </c>
      <c r="E141" s="104" t="s">
        <v>400</v>
      </c>
      <c r="F141" s="104" t="s">
        <v>174</v>
      </c>
      <c r="G141" s="107">
        <v>5651.985</v>
      </c>
    </row>
    <row r="142" spans="1:7" ht="12.75">
      <c r="A142" s="19">
        <f t="shared" si="2"/>
        <v>131</v>
      </c>
      <c r="B142" s="106" t="s">
        <v>757</v>
      </c>
      <c r="C142" s="104" t="s">
        <v>401</v>
      </c>
      <c r="D142" s="104" t="s">
        <v>170</v>
      </c>
      <c r="E142" s="104" t="s">
        <v>400</v>
      </c>
      <c r="F142" s="104" t="s">
        <v>1028</v>
      </c>
      <c r="G142" s="107">
        <v>5651.985</v>
      </c>
    </row>
    <row r="143" spans="1:7" ht="38.25">
      <c r="A143" s="102">
        <f t="shared" si="2"/>
        <v>132</v>
      </c>
      <c r="B143" s="108" t="s">
        <v>1010</v>
      </c>
      <c r="C143" s="109" t="s">
        <v>735</v>
      </c>
      <c r="D143" s="109" t="s">
        <v>174</v>
      </c>
      <c r="E143" s="109" t="s">
        <v>175</v>
      </c>
      <c r="F143" s="109" t="s">
        <v>174</v>
      </c>
      <c r="G143" s="107">
        <v>7044.527</v>
      </c>
    </row>
    <row r="144" spans="1:7" ht="25.5">
      <c r="A144" s="19">
        <f t="shared" si="2"/>
        <v>133</v>
      </c>
      <c r="B144" s="106" t="s">
        <v>87</v>
      </c>
      <c r="C144" s="104" t="s">
        <v>735</v>
      </c>
      <c r="D144" s="104" t="s">
        <v>169</v>
      </c>
      <c r="E144" s="104" t="s">
        <v>175</v>
      </c>
      <c r="F144" s="104" t="s">
        <v>174</v>
      </c>
      <c r="G144" s="107">
        <v>7044.527</v>
      </c>
    </row>
    <row r="145" spans="1:7" ht="12.75">
      <c r="A145" s="19">
        <f t="shared" si="2"/>
        <v>134</v>
      </c>
      <c r="B145" s="106" t="s">
        <v>88</v>
      </c>
      <c r="C145" s="104" t="s">
        <v>735</v>
      </c>
      <c r="D145" s="104" t="s">
        <v>169</v>
      </c>
      <c r="E145" s="104" t="s">
        <v>481</v>
      </c>
      <c r="F145" s="104" t="s">
        <v>174</v>
      </c>
      <c r="G145" s="107">
        <v>7044.527</v>
      </c>
    </row>
    <row r="146" spans="1:7" ht="12.75">
      <c r="A146" s="19">
        <f t="shared" si="2"/>
        <v>135</v>
      </c>
      <c r="B146" s="106" t="s">
        <v>90</v>
      </c>
      <c r="C146" s="104" t="s">
        <v>735</v>
      </c>
      <c r="D146" s="104" t="s">
        <v>169</v>
      </c>
      <c r="E146" s="104" t="s">
        <v>485</v>
      </c>
      <c r="F146" s="104" t="s">
        <v>174</v>
      </c>
      <c r="G146" s="107">
        <v>7044.527</v>
      </c>
    </row>
    <row r="147" spans="1:7" ht="12.75">
      <c r="A147" s="19">
        <f t="shared" si="2"/>
        <v>136</v>
      </c>
      <c r="B147" s="106" t="s">
        <v>757</v>
      </c>
      <c r="C147" s="104" t="s">
        <v>735</v>
      </c>
      <c r="D147" s="104" t="s">
        <v>169</v>
      </c>
      <c r="E147" s="104" t="s">
        <v>485</v>
      </c>
      <c r="F147" s="104" t="s">
        <v>1028</v>
      </c>
      <c r="G147" s="107">
        <v>7044.527</v>
      </c>
    </row>
    <row r="148" spans="1:7" ht="38.25">
      <c r="A148" s="102">
        <f t="shared" si="2"/>
        <v>137</v>
      </c>
      <c r="B148" s="108" t="s">
        <v>1011</v>
      </c>
      <c r="C148" s="109" t="s">
        <v>762</v>
      </c>
      <c r="D148" s="109" t="s">
        <v>174</v>
      </c>
      <c r="E148" s="109" t="s">
        <v>175</v>
      </c>
      <c r="F148" s="109" t="s">
        <v>174</v>
      </c>
      <c r="G148" s="107">
        <v>137</v>
      </c>
    </row>
    <row r="149" spans="1:7" ht="12.75">
      <c r="A149" s="19">
        <f t="shared" si="2"/>
        <v>138</v>
      </c>
      <c r="B149" s="106" t="s">
        <v>77</v>
      </c>
      <c r="C149" s="104" t="s">
        <v>762</v>
      </c>
      <c r="D149" s="104" t="s">
        <v>538</v>
      </c>
      <c r="E149" s="104" t="s">
        <v>175</v>
      </c>
      <c r="F149" s="104" t="s">
        <v>174</v>
      </c>
      <c r="G149" s="107">
        <v>137</v>
      </c>
    </row>
    <row r="150" spans="1:7" ht="25.5">
      <c r="A150" s="19">
        <f>1+A149</f>
        <v>139</v>
      </c>
      <c r="B150" s="106" t="s">
        <v>101</v>
      </c>
      <c r="C150" s="104" t="s">
        <v>762</v>
      </c>
      <c r="D150" s="104" t="s">
        <v>538</v>
      </c>
      <c r="E150" s="104" t="s">
        <v>469</v>
      </c>
      <c r="F150" s="104" t="s">
        <v>174</v>
      </c>
      <c r="G150" s="107">
        <v>137</v>
      </c>
    </row>
    <row r="151" spans="1:7" ht="25.5">
      <c r="A151" s="19">
        <f>1+A150</f>
        <v>140</v>
      </c>
      <c r="B151" s="106" t="s">
        <v>1012</v>
      </c>
      <c r="C151" s="104" t="s">
        <v>762</v>
      </c>
      <c r="D151" s="104" t="s">
        <v>538</v>
      </c>
      <c r="E151" s="104" t="s">
        <v>760</v>
      </c>
      <c r="F151" s="104" t="s">
        <v>174</v>
      </c>
      <c r="G151" s="107">
        <v>137</v>
      </c>
    </row>
    <row r="152" spans="1:7" ht="12.75">
      <c r="A152" s="19">
        <f>1+A151</f>
        <v>141</v>
      </c>
      <c r="B152" s="116" t="s">
        <v>757</v>
      </c>
      <c r="C152" s="117" t="s">
        <v>762</v>
      </c>
      <c r="D152" s="117" t="s">
        <v>538</v>
      </c>
      <c r="E152" s="117" t="s">
        <v>760</v>
      </c>
      <c r="F152" s="117" t="s">
        <v>1028</v>
      </c>
      <c r="G152" s="118">
        <v>137</v>
      </c>
    </row>
    <row r="153" spans="1:7" ht="12.75">
      <c r="A153" s="19">
        <f>1+A152</f>
        <v>142</v>
      </c>
      <c r="B153" s="153" t="s">
        <v>502</v>
      </c>
      <c r="C153" s="153"/>
      <c r="D153" s="153"/>
      <c r="E153" s="153"/>
      <c r="F153" s="153"/>
      <c r="G153" s="105">
        <f>64856.132+5100</f>
        <v>69956.132</v>
      </c>
    </row>
  </sheetData>
  <sheetProtection/>
  <autoFilter ref="A12:H153"/>
  <mergeCells count="2">
    <mergeCell ref="A8:G8"/>
    <mergeCell ref="B153:F15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G34"/>
  <sheetViews>
    <sheetView zoomScalePageLayoutView="0" workbookViewId="0" topLeftCell="A16">
      <selection activeCell="J40" sqref="J40"/>
    </sheetView>
  </sheetViews>
  <sheetFormatPr defaultColWidth="9.00390625" defaultRowHeight="12.75"/>
  <cols>
    <col min="1" max="1" width="5.75390625" style="4" customWidth="1"/>
    <col min="2" max="2" width="49.75390625" style="11" customWidth="1"/>
    <col min="3" max="3" width="23.75390625" style="4" customWidth="1"/>
    <col min="4" max="4" width="13.75390625" style="11" customWidth="1"/>
    <col min="5" max="5" width="0.12890625" style="0" customWidth="1"/>
    <col min="6" max="7" width="9.125" style="0" hidden="1" customWidth="1"/>
  </cols>
  <sheetData>
    <row r="1" ht="12.75">
      <c r="D1" s="7" t="s">
        <v>508</v>
      </c>
    </row>
    <row r="2" ht="12.75">
      <c r="D2" s="7" t="s">
        <v>725</v>
      </c>
    </row>
    <row r="3" ht="12.75">
      <c r="D3" s="7" t="s">
        <v>172</v>
      </c>
    </row>
    <row r="4" ht="12.75">
      <c r="D4" s="7" t="s">
        <v>173</v>
      </c>
    </row>
    <row r="5" ht="12.75">
      <c r="D5" s="7" t="s">
        <v>172</v>
      </c>
    </row>
    <row r="6" ht="12.75">
      <c r="D6" s="7" t="s">
        <v>507</v>
      </c>
    </row>
    <row r="7" ht="12.75">
      <c r="D7" s="3"/>
    </row>
    <row r="8" spans="1:4" ht="12.75">
      <c r="A8" s="149" t="s">
        <v>753</v>
      </c>
      <c r="B8" s="154"/>
      <c r="C8" s="154"/>
      <c r="D8" s="154"/>
    </row>
    <row r="10" spans="1:6" ht="12.75" customHeight="1">
      <c r="A10" s="155" t="s">
        <v>722</v>
      </c>
      <c r="B10" s="155" t="s">
        <v>447</v>
      </c>
      <c r="C10" s="155" t="s">
        <v>448</v>
      </c>
      <c r="D10" s="155" t="s">
        <v>449</v>
      </c>
      <c r="F10" s="1"/>
    </row>
    <row r="11" spans="1:4" ht="12.75">
      <c r="A11" s="155"/>
      <c r="B11" s="155"/>
      <c r="C11" s="155"/>
      <c r="D11" s="155"/>
    </row>
    <row r="12" spans="1:4" ht="12.75">
      <c r="A12" s="155"/>
      <c r="B12" s="155"/>
      <c r="C12" s="155"/>
      <c r="D12" s="155"/>
    </row>
    <row r="13" spans="1:4" s="2" customFormat="1" ht="12.75">
      <c r="A13" s="27">
        <v>1</v>
      </c>
      <c r="B13" s="27">
        <v>2</v>
      </c>
      <c r="C13" s="27">
        <v>3</v>
      </c>
      <c r="D13" s="27">
        <v>4</v>
      </c>
    </row>
    <row r="14" spans="1:4" ht="21">
      <c r="A14" s="16">
        <v>1</v>
      </c>
      <c r="B14" s="28" t="s">
        <v>1029</v>
      </c>
      <c r="C14" s="18" t="s">
        <v>517</v>
      </c>
      <c r="D14" s="79">
        <f>D15-D16</f>
        <v>0</v>
      </c>
    </row>
    <row r="15" spans="1:4" ht="22.5">
      <c r="A15" s="16">
        <v>2</v>
      </c>
      <c r="B15" s="29" t="s">
        <v>794</v>
      </c>
      <c r="C15" s="5" t="s">
        <v>650</v>
      </c>
      <c r="D15" s="80">
        <v>0</v>
      </c>
    </row>
    <row r="16" spans="1:4" s="2" customFormat="1" ht="22.5">
      <c r="A16" s="16">
        <v>3</v>
      </c>
      <c r="B16" s="29" t="s">
        <v>795</v>
      </c>
      <c r="C16" s="5" t="s">
        <v>651</v>
      </c>
      <c r="D16" s="80">
        <v>0</v>
      </c>
    </row>
    <row r="17" spans="1:4" ht="21">
      <c r="A17" s="16">
        <v>4</v>
      </c>
      <c r="B17" s="28" t="s">
        <v>183</v>
      </c>
      <c r="C17" s="18" t="s">
        <v>518</v>
      </c>
      <c r="D17" s="79">
        <f>D18-D19</f>
        <v>0</v>
      </c>
    </row>
    <row r="18" spans="1:4" ht="33.75">
      <c r="A18" s="16">
        <v>5</v>
      </c>
      <c r="B18" s="29" t="s">
        <v>154</v>
      </c>
      <c r="C18" s="5" t="s">
        <v>652</v>
      </c>
      <c r="D18" s="81">
        <v>0</v>
      </c>
    </row>
    <row r="19" spans="1:4" ht="33.75">
      <c r="A19" s="16">
        <v>6</v>
      </c>
      <c r="B19" s="29" t="s">
        <v>653</v>
      </c>
      <c r="C19" s="5" t="s">
        <v>654</v>
      </c>
      <c r="D19" s="82">
        <v>0</v>
      </c>
    </row>
    <row r="20" spans="1:4" ht="21">
      <c r="A20" s="16">
        <v>7</v>
      </c>
      <c r="B20" s="28" t="s">
        <v>1040</v>
      </c>
      <c r="C20" s="18" t="s">
        <v>519</v>
      </c>
      <c r="D20" s="79">
        <f>13361.71+5100</f>
        <v>18461.71</v>
      </c>
    </row>
    <row r="21" spans="1:4" s="2" customFormat="1" ht="21">
      <c r="A21" s="16">
        <v>10</v>
      </c>
      <c r="B21" s="28" t="s">
        <v>184</v>
      </c>
      <c r="C21" s="18" t="s">
        <v>185</v>
      </c>
      <c r="D21" s="79">
        <f>D22+D24+D26</f>
        <v>0</v>
      </c>
    </row>
    <row r="22" spans="1:4" ht="21">
      <c r="A22" s="16">
        <v>11</v>
      </c>
      <c r="B22" s="28" t="s">
        <v>186</v>
      </c>
      <c r="C22" s="18" t="s">
        <v>655</v>
      </c>
      <c r="D22" s="79">
        <f>D23</f>
        <v>0</v>
      </c>
    </row>
    <row r="23" spans="1:4" s="2" customFormat="1" ht="22.5">
      <c r="A23" s="16">
        <v>12</v>
      </c>
      <c r="B23" s="29" t="s">
        <v>155</v>
      </c>
      <c r="C23" s="5" t="s">
        <v>656</v>
      </c>
      <c r="D23" s="81">
        <v>0</v>
      </c>
    </row>
    <row r="24" spans="1:4" ht="21">
      <c r="A24" s="16">
        <v>13</v>
      </c>
      <c r="B24" s="28" t="s">
        <v>165</v>
      </c>
      <c r="C24" s="18" t="s">
        <v>520</v>
      </c>
      <c r="D24" s="79">
        <f>-D25</f>
        <v>0</v>
      </c>
    </row>
    <row r="25" spans="1:4" ht="56.25">
      <c r="A25" s="16">
        <v>14</v>
      </c>
      <c r="B25" s="29" t="s">
        <v>156</v>
      </c>
      <c r="C25" s="5" t="s">
        <v>657</v>
      </c>
      <c r="D25" s="81">
        <v>0</v>
      </c>
    </row>
    <row r="26" spans="1:4" ht="21">
      <c r="A26" s="16">
        <v>15</v>
      </c>
      <c r="B26" s="28" t="s">
        <v>166</v>
      </c>
      <c r="C26" s="18" t="s">
        <v>521</v>
      </c>
      <c r="D26" s="79">
        <f>D27-D30</f>
        <v>0</v>
      </c>
    </row>
    <row r="27" spans="1:4" ht="22.5">
      <c r="A27" s="16">
        <v>16</v>
      </c>
      <c r="B27" s="29" t="s">
        <v>187</v>
      </c>
      <c r="C27" s="5" t="s">
        <v>658</v>
      </c>
      <c r="D27" s="81">
        <f>D28+D29</f>
        <v>0</v>
      </c>
    </row>
    <row r="28" spans="1:4" ht="33.75">
      <c r="A28" s="16">
        <v>17</v>
      </c>
      <c r="B28" s="29" t="s">
        <v>157</v>
      </c>
      <c r="C28" s="5" t="s">
        <v>659</v>
      </c>
      <c r="D28" s="83">
        <f>0+D25</f>
        <v>0</v>
      </c>
    </row>
    <row r="29" spans="1:4" ht="33.75">
      <c r="A29" s="16">
        <v>18</v>
      </c>
      <c r="B29" s="29" t="s">
        <v>188</v>
      </c>
      <c r="C29" s="5" t="s">
        <v>660</v>
      </c>
      <c r="D29" s="81">
        <v>0</v>
      </c>
    </row>
    <row r="30" spans="1:6" ht="22.5">
      <c r="A30" s="16">
        <v>19</v>
      </c>
      <c r="B30" s="29" t="s">
        <v>167</v>
      </c>
      <c r="C30" s="5" t="s">
        <v>661</v>
      </c>
      <c r="D30" s="80">
        <f>D31</f>
        <v>0</v>
      </c>
      <c r="F30" s="85"/>
    </row>
    <row r="31" spans="1:6" ht="33.75">
      <c r="A31" s="16">
        <v>20</v>
      </c>
      <c r="B31" s="29" t="s">
        <v>158</v>
      </c>
      <c r="C31" s="5" t="s">
        <v>662</v>
      </c>
      <c r="D31" s="80">
        <v>0</v>
      </c>
      <c r="F31" s="86"/>
    </row>
    <row r="32" spans="1:7" ht="21">
      <c r="A32" s="21">
        <v>21</v>
      </c>
      <c r="B32" s="28" t="s">
        <v>168</v>
      </c>
      <c r="C32" s="18"/>
      <c r="D32" s="84">
        <f>D14+D17+D20+D21</f>
        <v>18461.71</v>
      </c>
      <c r="E32">
        <v>8822.96</v>
      </c>
      <c r="F32" s="85">
        <v>4538.75</v>
      </c>
      <c r="G32">
        <f>SUM(E32:F32)</f>
        <v>13361.71</v>
      </c>
    </row>
    <row r="33" ht="12.75">
      <c r="F33" s="87"/>
    </row>
    <row r="34" ht="12.75">
      <c r="F34" s="85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2012-04-24T04:30:04Z</cp:lastPrinted>
  <dcterms:created xsi:type="dcterms:W3CDTF">2009-04-03T07:50:46Z</dcterms:created>
  <dcterms:modified xsi:type="dcterms:W3CDTF">2012-04-24T04:36:04Z</dcterms:modified>
  <cp:category/>
  <cp:version/>
  <cp:contentType/>
  <cp:contentStatus/>
</cp:coreProperties>
</file>